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JULIO 2025 PARA PUBLICAR\"/>
    </mc:Choice>
  </mc:AlternateContent>
  <xr:revisionPtr revIDLastSave="0" documentId="8_{5B246FF5-DB06-4063-9045-586DC1DAE212}" xr6:coauthVersionLast="47" xr6:coauthVersionMax="47" xr10:uidLastSave="{00000000-0000-0000-0000-000000000000}"/>
  <bookViews>
    <workbookView xWindow="2730" yWindow="915" windowWidth="10350" windowHeight="15285" xr2:uid="{6E41D1CC-45A4-45EC-A7A7-F62981337B15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2025'!$A$1:$V$200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85" i="1" l="1"/>
  <c r="X185" i="1" s="1"/>
  <c r="H185" i="1"/>
  <c r="G185" i="1"/>
  <c r="I185" i="1" s="1"/>
  <c r="I184" i="1" s="1"/>
  <c r="U184" i="1"/>
  <c r="U187" i="1" s="1"/>
  <c r="T184" i="1"/>
  <c r="T187" i="1" s="1"/>
  <c r="S184" i="1"/>
  <c r="S187" i="1" s="1"/>
  <c r="R184" i="1"/>
  <c r="R187" i="1" s="1"/>
  <c r="Q184" i="1"/>
  <c r="Q187" i="1" s="1"/>
  <c r="P184" i="1"/>
  <c r="P187" i="1" s="1"/>
  <c r="O184" i="1"/>
  <c r="O187" i="1" s="1"/>
  <c r="N184" i="1"/>
  <c r="N187" i="1" s="1"/>
  <c r="M184" i="1"/>
  <c r="M187" i="1" s="1"/>
  <c r="L184" i="1"/>
  <c r="L187" i="1" s="1"/>
  <c r="K184" i="1"/>
  <c r="K187" i="1" s="1"/>
  <c r="J184" i="1"/>
  <c r="J187" i="1" s="1"/>
  <c r="H184" i="1"/>
  <c r="G184" i="1"/>
  <c r="G187" i="1" s="1"/>
  <c r="V182" i="1"/>
  <c r="U181" i="1"/>
  <c r="T181" i="1"/>
  <c r="S181" i="1"/>
  <c r="R181" i="1"/>
  <c r="Q181" i="1"/>
  <c r="P181" i="1"/>
  <c r="O181" i="1"/>
  <c r="N181" i="1"/>
  <c r="M181" i="1"/>
  <c r="L181" i="1"/>
  <c r="K181" i="1"/>
  <c r="V181" i="1" s="1"/>
  <c r="J181" i="1"/>
  <c r="V180" i="1"/>
  <c r="V179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V178" i="1" s="1"/>
  <c r="I178" i="1"/>
  <c r="H178" i="1"/>
  <c r="G178" i="1"/>
  <c r="V176" i="1"/>
  <c r="V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V174" i="1" s="1"/>
  <c r="I174" i="1"/>
  <c r="H174" i="1"/>
  <c r="G174" i="1"/>
  <c r="X173" i="1"/>
  <c r="V173" i="1"/>
  <c r="I173" i="1"/>
  <c r="V172" i="1"/>
  <c r="X172" i="1" s="1"/>
  <c r="H172" i="1"/>
  <c r="V171" i="1"/>
  <c r="X171" i="1" s="1"/>
  <c r="H171" i="1"/>
  <c r="G171" i="1"/>
  <c r="I171" i="1" s="1"/>
  <c r="L170" i="1"/>
  <c r="L169" i="1" s="1"/>
  <c r="H170" i="1"/>
  <c r="G170" i="1"/>
  <c r="I170" i="1" s="1"/>
  <c r="U169" i="1"/>
  <c r="T169" i="1"/>
  <c r="S169" i="1"/>
  <c r="R169" i="1"/>
  <c r="Q169" i="1"/>
  <c r="P169" i="1"/>
  <c r="O169" i="1"/>
  <c r="N169" i="1"/>
  <c r="M169" i="1"/>
  <c r="K169" i="1"/>
  <c r="J169" i="1"/>
  <c r="H169" i="1"/>
  <c r="G169" i="1"/>
  <c r="X168" i="1"/>
  <c r="X167" i="1"/>
  <c r="V167" i="1"/>
  <c r="I167" i="1"/>
  <c r="V166" i="1"/>
  <c r="X166" i="1" s="1"/>
  <c r="H166" i="1"/>
  <c r="I166" i="1" s="1"/>
  <c r="V165" i="1"/>
  <c r="X165" i="1" s="1"/>
  <c r="I165" i="1"/>
  <c r="X164" i="1"/>
  <c r="V164" i="1"/>
  <c r="G164" i="1"/>
  <c r="I164" i="1" s="1"/>
  <c r="X163" i="1"/>
  <c r="V163" i="1"/>
  <c r="H163" i="1"/>
  <c r="G163" i="1"/>
  <c r="I163" i="1" s="1"/>
  <c r="V162" i="1"/>
  <c r="X162" i="1" s="1"/>
  <c r="G162" i="1"/>
  <c r="I162" i="1" s="1"/>
  <c r="V161" i="1"/>
  <c r="X161" i="1" s="1"/>
  <c r="H161" i="1"/>
  <c r="I161" i="1" s="1"/>
  <c r="V160" i="1"/>
  <c r="X160" i="1" s="1"/>
  <c r="H160" i="1"/>
  <c r="I160" i="1" s="1"/>
  <c r="G160" i="1"/>
  <c r="X159" i="1"/>
  <c r="V159" i="1"/>
  <c r="H159" i="1"/>
  <c r="G159" i="1"/>
  <c r="I159" i="1" s="1"/>
  <c r="V158" i="1"/>
  <c r="X158" i="1" s="1"/>
  <c r="H158" i="1"/>
  <c r="G158" i="1"/>
  <c r="I158" i="1" s="1"/>
  <c r="X157" i="1"/>
  <c r="V157" i="1"/>
  <c r="I157" i="1"/>
  <c r="V156" i="1"/>
  <c r="X156" i="1" s="1"/>
  <c r="I156" i="1"/>
  <c r="X155" i="1"/>
  <c r="V155" i="1"/>
  <c r="H155" i="1"/>
  <c r="G155" i="1"/>
  <c r="I155" i="1" s="1"/>
  <c r="V154" i="1"/>
  <c r="X154" i="1" s="1"/>
  <c r="V153" i="1"/>
  <c r="X153" i="1" s="1"/>
  <c r="H153" i="1"/>
  <c r="I153" i="1" s="1"/>
  <c r="V152" i="1"/>
  <c r="X152" i="1" s="1"/>
  <c r="V151" i="1"/>
  <c r="X151" i="1" s="1"/>
  <c r="H151" i="1"/>
  <c r="I151" i="1" s="1"/>
  <c r="V150" i="1"/>
  <c r="X150" i="1" s="1"/>
  <c r="W149" i="1"/>
  <c r="V149" i="1"/>
  <c r="X149" i="1" s="1"/>
  <c r="H149" i="1"/>
  <c r="G149" i="1"/>
  <c r="I149" i="1" s="1"/>
  <c r="V148" i="1"/>
  <c r="X148" i="1" s="1"/>
  <c r="H148" i="1"/>
  <c r="G148" i="1"/>
  <c r="I148" i="1" s="1"/>
  <c r="X147" i="1"/>
  <c r="V147" i="1"/>
  <c r="H147" i="1"/>
  <c r="G147" i="1"/>
  <c r="I147" i="1" s="1"/>
  <c r="V146" i="1"/>
  <c r="V145" i="1" s="1"/>
  <c r="G146" i="1"/>
  <c r="I146" i="1" s="1"/>
  <c r="U145" i="1"/>
  <c r="T145" i="1"/>
  <c r="S145" i="1"/>
  <c r="R145" i="1"/>
  <c r="Q145" i="1"/>
  <c r="P145" i="1"/>
  <c r="O145" i="1"/>
  <c r="N145" i="1"/>
  <c r="M145" i="1"/>
  <c r="L145" i="1"/>
  <c r="K145" i="1"/>
  <c r="J145" i="1"/>
  <c r="H145" i="1"/>
  <c r="G145" i="1"/>
  <c r="V143" i="1"/>
  <c r="X143" i="1" s="1"/>
  <c r="H143" i="1"/>
  <c r="G143" i="1"/>
  <c r="I143" i="1" s="1"/>
  <c r="W142" i="1"/>
  <c r="W145" i="1" s="1"/>
  <c r="V142" i="1"/>
  <c r="X142" i="1" s="1"/>
  <c r="X145" i="1" s="1"/>
  <c r="H142" i="1"/>
  <c r="I142" i="1" s="1"/>
  <c r="I141" i="1" s="1"/>
  <c r="G142" i="1"/>
  <c r="W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H141" i="1"/>
  <c r="G141" i="1"/>
  <c r="X140" i="1"/>
  <c r="V139" i="1"/>
  <c r="X139" i="1" s="1"/>
  <c r="V138" i="1"/>
  <c r="X138" i="1" s="1"/>
  <c r="V137" i="1"/>
  <c r="X137" i="1" s="1"/>
  <c r="V136" i="1"/>
  <c r="X136" i="1" s="1"/>
  <c r="V135" i="1"/>
  <c r="X135" i="1" s="1"/>
  <c r="V134" i="1"/>
  <c r="X134" i="1" s="1"/>
  <c r="V133" i="1"/>
  <c r="X133" i="1" s="1"/>
  <c r="H133" i="1"/>
  <c r="G133" i="1"/>
  <c r="I133" i="1" s="1"/>
  <c r="X132" i="1"/>
  <c r="V132" i="1"/>
  <c r="I132" i="1"/>
  <c r="H132" i="1"/>
  <c r="G132" i="1"/>
  <c r="V131" i="1"/>
  <c r="X131" i="1" s="1"/>
  <c r="H131" i="1"/>
  <c r="I131" i="1" s="1"/>
  <c r="G131" i="1"/>
  <c r="X130" i="1"/>
  <c r="V130" i="1"/>
  <c r="I130" i="1"/>
  <c r="V129" i="1"/>
  <c r="X129" i="1" s="1"/>
  <c r="H129" i="1"/>
  <c r="G129" i="1"/>
  <c r="I129" i="1" s="1"/>
  <c r="X128" i="1"/>
  <c r="V128" i="1"/>
  <c r="I128" i="1"/>
  <c r="H128" i="1"/>
  <c r="G128" i="1"/>
  <c r="V127" i="1"/>
  <c r="X127" i="1" s="1"/>
  <c r="H127" i="1"/>
  <c r="I127" i="1" s="1"/>
  <c r="V126" i="1"/>
  <c r="X126" i="1" s="1"/>
  <c r="H126" i="1"/>
  <c r="H123" i="1" s="1"/>
  <c r="G126" i="1"/>
  <c r="I126" i="1" s="1"/>
  <c r="X125" i="1"/>
  <c r="V125" i="1"/>
  <c r="I125" i="1"/>
  <c r="G125" i="1"/>
  <c r="V124" i="1"/>
  <c r="V123" i="1" s="1"/>
  <c r="U123" i="1"/>
  <c r="T123" i="1"/>
  <c r="S123" i="1"/>
  <c r="R123" i="1"/>
  <c r="Q123" i="1"/>
  <c r="P123" i="1"/>
  <c r="O123" i="1"/>
  <c r="N123" i="1"/>
  <c r="M123" i="1"/>
  <c r="L123" i="1"/>
  <c r="K123" i="1"/>
  <c r="J123" i="1"/>
  <c r="G123" i="1"/>
  <c r="V122" i="1"/>
  <c r="X122" i="1" s="1"/>
  <c r="H122" i="1"/>
  <c r="I122" i="1" s="1"/>
  <c r="V121" i="1"/>
  <c r="X121" i="1" s="1"/>
  <c r="I121" i="1"/>
  <c r="X120" i="1"/>
  <c r="V120" i="1"/>
  <c r="H120" i="1"/>
  <c r="G120" i="1"/>
  <c r="I120" i="1" s="1"/>
  <c r="V119" i="1"/>
  <c r="X119" i="1" s="1"/>
  <c r="I119" i="1"/>
  <c r="X118" i="1"/>
  <c r="V118" i="1"/>
  <c r="H118" i="1"/>
  <c r="G118" i="1"/>
  <c r="I118" i="1" s="1"/>
  <c r="V117" i="1"/>
  <c r="X117" i="1" s="1"/>
  <c r="H117" i="1"/>
  <c r="G117" i="1"/>
  <c r="I117" i="1" s="1"/>
  <c r="X116" i="1"/>
  <c r="V116" i="1"/>
  <c r="I116" i="1"/>
  <c r="H116" i="1"/>
  <c r="X115" i="1"/>
  <c r="V115" i="1"/>
  <c r="I115" i="1"/>
  <c r="H115" i="1"/>
  <c r="X114" i="1"/>
  <c r="V114" i="1"/>
  <c r="H114" i="1"/>
  <c r="G114" i="1"/>
  <c r="I114" i="1" s="1"/>
  <c r="V113" i="1"/>
  <c r="X113" i="1" s="1"/>
  <c r="H113" i="1"/>
  <c r="G113" i="1"/>
  <c r="I113" i="1" s="1"/>
  <c r="P112" i="1"/>
  <c r="V112" i="1" s="1"/>
  <c r="X112" i="1" s="1"/>
  <c r="H112" i="1"/>
  <c r="G112" i="1"/>
  <c r="I112" i="1" s="1"/>
  <c r="X111" i="1"/>
  <c r="V111" i="1"/>
  <c r="I111" i="1"/>
  <c r="G111" i="1"/>
  <c r="X110" i="1"/>
  <c r="V110" i="1"/>
  <c r="I110" i="1"/>
  <c r="V109" i="1"/>
  <c r="X109" i="1" s="1"/>
  <c r="G109" i="1"/>
  <c r="I109" i="1" s="1"/>
  <c r="V108" i="1"/>
  <c r="X108" i="1" s="1"/>
  <c r="I108" i="1"/>
  <c r="X107" i="1"/>
  <c r="V107" i="1"/>
  <c r="I107" i="1"/>
  <c r="G107" i="1"/>
  <c r="X106" i="1"/>
  <c r="V106" i="1"/>
  <c r="I106" i="1"/>
  <c r="H106" i="1"/>
  <c r="G106" i="1"/>
  <c r="V105" i="1"/>
  <c r="X105" i="1" s="1"/>
  <c r="H105" i="1"/>
  <c r="G105" i="1"/>
  <c r="I105" i="1" s="1"/>
  <c r="X104" i="1"/>
  <c r="V104" i="1"/>
  <c r="I104" i="1"/>
  <c r="H104" i="1"/>
  <c r="X103" i="1"/>
  <c r="V103" i="1"/>
  <c r="H103" i="1"/>
  <c r="G103" i="1"/>
  <c r="I103" i="1" s="1"/>
  <c r="V102" i="1"/>
  <c r="X102" i="1" s="1"/>
  <c r="H102" i="1"/>
  <c r="I102" i="1" s="1"/>
  <c r="V101" i="1"/>
  <c r="X101" i="1" s="1"/>
  <c r="H101" i="1"/>
  <c r="I101" i="1" s="1"/>
  <c r="V100" i="1"/>
  <c r="X100" i="1" s="1"/>
  <c r="H100" i="1"/>
  <c r="I100" i="1" s="1"/>
  <c r="G100" i="1"/>
  <c r="X99" i="1"/>
  <c r="V99" i="1"/>
  <c r="H99" i="1"/>
  <c r="G99" i="1"/>
  <c r="I99" i="1" s="1"/>
  <c r="V98" i="1"/>
  <c r="X98" i="1" s="1"/>
  <c r="I98" i="1"/>
  <c r="X97" i="1"/>
  <c r="V97" i="1"/>
  <c r="I97" i="1"/>
  <c r="H97" i="1"/>
  <c r="X96" i="1"/>
  <c r="V96" i="1"/>
  <c r="I96" i="1"/>
  <c r="H96" i="1"/>
  <c r="X95" i="1"/>
  <c r="V95" i="1"/>
  <c r="I95" i="1"/>
  <c r="H95" i="1"/>
  <c r="X94" i="1"/>
  <c r="V94" i="1"/>
  <c r="I94" i="1"/>
  <c r="H94" i="1"/>
  <c r="X93" i="1"/>
  <c r="V93" i="1"/>
  <c r="I93" i="1"/>
  <c r="H93" i="1"/>
  <c r="G93" i="1"/>
  <c r="V92" i="1"/>
  <c r="X92" i="1" s="1"/>
  <c r="H92" i="1"/>
  <c r="G92" i="1"/>
  <c r="I92" i="1" s="1"/>
  <c r="X91" i="1"/>
  <c r="V91" i="1"/>
  <c r="H91" i="1"/>
  <c r="G91" i="1"/>
  <c r="I91" i="1" s="1"/>
  <c r="V90" i="1"/>
  <c r="X90" i="1" s="1"/>
  <c r="H90" i="1"/>
  <c r="I90" i="1" s="1"/>
  <c r="V89" i="1"/>
  <c r="X89" i="1" s="1"/>
  <c r="H89" i="1"/>
  <c r="G89" i="1"/>
  <c r="I89" i="1" s="1"/>
  <c r="X88" i="1"/>
  <c r="V88" i="1"/>
  <c r="I88" i="1"/>
  <c r="V87" i="1"/>
  <c r="X87" i="1" s="1"/>
  <c r="H87" i="1"/>
  <c r="I87" i="1" s="1"/>
  <c r="V86" i="1"/>
  <c r="X86" i="1" s="1"/>
  <c r="H86" i="1"/>
  <c r="G86" i="1"/>
  <c r="I86" i="1" s="1"/>
  <c r="U85" i="1"/>
  <c r="T85" i="1"/>
  <c r="S85" i="1"/>
  <c r="R85" i="1"/>
  <c r="Q85" i="1"/>
  <c r="P85" i="1"/>
  <c r="O85" i="1"/>
  <c r="N85" i="1"/>
  <c r="M85" i="1"/>
  <c r="L85" i="1"/>
  <c r="K85" i="1"/>
  <c r="J85" i="1"/>
  <c r="V85" i="1" s="1"/>
  <c r="H85" i="1"/>
  <c r="G85" i="1"/>
  <c r="X83" i="1"/>
  <c r="V83" i="1"/>
  <c r="H83" i="1"/>
  <c r="G83" i="1"/>
  <c r="I83" i="1" s="1"/>
  <c r="V82" i="1"/>
  <c r="X82" i="1" s="1"/>
  <c r="I82" i="1"/>
  <c r="H82" i="1"/>
  <c r="G82" i="1"/>
  <c r="X81" i="1"/>
  <c r="V81" i="1"/>
  <c r="H81" i="1"/>
  <c r="G81" i="1"/>
  <c r="I81" i="1" s="1"/>
  <c r="X80" i="1"/>
  <c r="V80" i="1"/>
  <c r="H80" i="1"/>
  <c r="I80" i="1" s="1"/>
  <c r="G80" i="1"/>
  <c r="X79" i="1"/>
  <c r="V79" i="1"/>
  <c r="I79" i="1"/>
  <c r="H79" i="1"/>
  <c r="G79" i="1"/>
  <c r="V78" i="1"/>
  <c r="X78" i="1" s="1"/>
  <c r="H78" i="1"/>
  <c r="G78" i="1"/>
  <c r="I78" i="1" s="1"/>
  <c r="X77" i="1"/>
  <c r="V77" i="1"/>
  <c r="H77" i="1"/>
  <c r="G77" i="1"/>
  <c r="I77" i="1" s="1"/>
  <c r="V76" i="1"/>
  <c r="X76" i="1" s="1"/>
  <c r="H76" i="1"/>
  <c r="G76" i="1"/>
  <c r="I76" i="1" s="1"/>
  <c r="V75" i="1"/>
  <c r="X75" i="1" s="1"/>
  <c r="H75" i="1"/>
  <c r="G75" i="1"/>
  <c r="I75" i="1" s="1"/>
  <c r="V74" i="1"/>
  <c r="X74" i="1" s="1"/>
  <c r="I74" i="1"/>
  <c r="H74" i="1"/>
  <c r="G74" i="1"/>
  <c r="X73" i="1"/>
  <c r="V73" i="1"/>
  <c r="H73" i="1"/>
  <c r="G73" i="1"/>
  <c r="I73" i="1" s="1"/>
  <c r="X72" i="1"/>
  <c r="V72" i="1"/>
  <c r="H72" i="1"/>
  <c r="I72" i="1" s="1"/>
  <c r="V71" i="1"/>
  <c r="X71" i="1" s="1"/>
  <c r="H71" i="1"/>
  <c r="G71" i="1"/>
  <c r="I71" i="1" s="1"/>
  <c r="V70" i="1"/>
  <c r="X70" i="1" s="1"/>
  <c r="H70" i="1"/>
  <c r="G70" i="1"/>
  <c r="I70" i="1" s="1"/>
  <c r="V69" i="1"/>
  <c r="X69" i="1" s="1"/>
  <c r="I69" i="1"/>
  <c r="H69" i="1"/>
  <c r="G69" i="1"/>
  <c r="X68" i="1"/>
  <c r="V68" i="1"/>
  <c r="H68" i="1"/>
  <c r="G68" i="1"/>
  <c r="I68" i="1" s="1"/>
  <c r="X67" i="1"/>
  <c r="I67" i="1"/>
  <c r="V66" i="1"/>
  <c r="X66" i="1" s="1"/>
  <c r="H66" i="1"/>
  <c r="I66" i="1" s="1"/>
  <c r="V65" i="1"/>
  <c r="X65" i="1" s="1"/>
  <c r="I65" i="1"/>
  <c r="H65" i="1"/>
  <c r="G65" i="1"/>
  <c r="X64" i="1"/>
  <c r="V64" i="1"/>
  <c r="H64" i="1"/>
  <c r="G64" i="1"/>
  <c r="I64" i="1" s="1"/>
  <c r="X63" i="1"/>
  <c r="V62" i="1"/>
  <c r="X62" i="1" s="1"/>
  <c r="I62" i="1"/>
  <c r="H62" i="1"/>
  <c r="G62" i="1"/>
  <c r="V61" i="1"/>
  <c r="X61" i="1" s="1"/>
  <c r="I61" i="1"/>
  <c r="H61" i="1"/>
  <c r="G61" i="1"/>
  <c r="X60" i="1"/>
  <c r="V60" i="1"/>
  <c r="I60" i="1"/>
  <c r="G60" i="1"/>
  <c r="V59" i="1"/>
  <c r="X59" i="1" s="1"/>
  <c r="H59" i="1"/>
  <c r="I59" i="1" s="1"/>
  <c r="X58" i="1"/>
  <c r="V58" i="1"/>
  <c r="H58" i="1"/>
  <c r="G58" i="1"/>
  <c r="I58" i="1" s="1"/>
  <c r="X57" i="1"/>
  <c r="V57" i="1"/>
  <c r="H57" i="1"/>
  <c r="I57" i="1" s="1"/>
  <c r="G57" i="1"/>
  <c r="X56" i="1"/>
  <c r="V56" i="1"/>
  <c r="H56" i="1"/>
  <c r="I56" i="1" s="1"/>
  <c r="G56" i="1"/>
  <c r="V55" i="1"/>
  <c r="X55" i="1" s="1"/>
  <c r="I55" i="1"/>
  <c r="X54" i="1"/>
  <c r="V54" i="1"/>
  <c r="H54" i="1"/>
  <c r="I54" i="1" s="1"/>
  <c r="V53" i="1"/>
  <c r="X53" i="1" s="1"/>
  <c r="I53" i="1"/>
  <c r="H53" i="1"/>
  <c r="G53" i="1"/>
  <c r="V52" i="1"/>
  <c r="X52" i="1" s="1"/>
  <c r="I52" i="1"/>
  <c r="H52" i="1"/>
  <c r="G52" i="1"/>
  <c r="X51" i="1"/>
  <c r="V51" i="1"/>
  <c r="H51" i="1"/>
  <c r="G51" i="1"/>
  <c r="I51" i="1" s="1"/>
  <c r="X50" i="1"/>
  <c r="V50" i="1"/>
  <c r="I50" i="1"/>
  <c r="X49" i="1"/>
  <c r="V49" i="1"/>
  <c r="I49" i="1"/>
  <c r="H49" i="1"/>
  <c r="V48" i="1"/>
  <c r="X48" i="1" s="1"/>
  <c r="H48" i="1"/>
  <c r="G48" i="1"/>
  <c r="I48" i="1" s="1"/>
  <c r="V47" i="1"/>
  <c r="X47" i="1" s="1"/>
  <c r="H47" i="1"/>
  <c r="G47" i="1"/>
  <c r="I47" i="1" s="1"/>
  <c r="V46" i="1"/>
  <c r="X46" i="1" s="1"/>
  <c r="H46" i="1"/>
  <c r="G46" i="1"/>
  <c r="I46" i="1" s="1"/>
  <c r="V45" i="1"/>
  <c r="X45" i="1" s="1"/>
  <c r="I45" i="1"/>
  <c r="V44" i="1"/>
  <c r="X44" i="1" s="1"/>
  <c r="H44" i="1"/>
  <c r="G44" i="1"/>
  <c r="I44" i="1" s="1"/>
  <c r="V43" i="1"/>
  <c r="X43" i="1" s="1"/>
  <c r="I43" i="1"/>
  <c r="H43" i="1"/>
  <c r="G43" i="1"/>
  <c r="V42" i="1"/>
  <c r="X42" i="1" s="1"/>
  <c r="H42" i="1"/>
  <c r="G42" i="1"/>
  <c r="I42" i="1" s="1"/>
  <c r="X41" i="1"/>
  <c r="V41" i="1"/>
  <c r="H41" i="1"/>
  <c r="G41" i="1"/>
  <c r="I41" i="1" s="1"/>
  <c r="X40" i="1"/>
  <c r="V40" i="1"/>
  <c r="H40" i="1"/>
  <c r="I40" i="1" s="1"/>
  <c r="G40" i="1"/>
  <c r="X39" i="1"/>
  <c r="V39" i="1"/>
  <c r="H39" i="1"/>
  <c r="I39" i="1" s="1"/>
  <c r="G39" i="1"/>
  <c r="V38" i="1"/>
  <c r="X38" i="1" s="1"/>
  <c r="H38" i="1"/>
  <c r="G38" i="1"/>
  <c r="I38" i="1" s="1"/>
  <c r="V37" i="1"/>
  <c r="X37" i="1" s="1"/>
  <c r="H37" i="1"/>
  <c r="G37" i="1"/>
  <c r="I37" i="1" s="1"/>
  <c r="V36" i="1"/>
  <c r="X36" i="1" s="1"/>
  <c r="H36" i="1"/>
  <c r="G36" i="1"/>
  <c r="I36" i="1" s="1"/>
  <c r="V35" i="1"/>
  <c r="X35" i="1" s="1"/>
  <c r="H35" i="1"/>
  <c r="G35" i="1"/>
  <c r="I35" i="1" s="1"/>
  <c r="V34" i="1"/>
  <c r="X34" i="1" s="1"/>
  <c r="H34" i="1"/>
  <c r="G34" i="1"/>
  <c r="I34" i="1" s="1"/>
  <c r="X33" i="1"/>
  <c r="V33" i="1"/>
  <c r="I33" i="1"/>
  <c r="H33" i="1"/>
  <c r="G33" i="1"/>
  <c r="U32" i="1"/>
  <c r="T32" i="1"/>
  <c r="S32" i="1"/>
  <c r="R32" i="1"/>
  <c r="Q32" i="1"/>
  <c r="P32" i="1"/>
  <c r="O32" i="1"/>
  <c r="N32" i="1"/>
  <c r="M32" i="1"/>
  <c r="L32" i="1"/>
  <c r="K32" i="1"/>
  <c r="V32" i="1" s="1"/>
  <c r="J32" i="1"/>
  <c r="H32" i="1"/>
  <c r="G32" i="1"/>
  <c r="V30" i="1"/>
  <c r="H30" i="1"/>
  <c r="G30" i="1"/>
  <c r="I30" i="1" s="1"/>
  <c r="V29" i="1"/>
  <c r="H29" i="1"/>
  <c r="G29" i="1"/>
  <c r="I29" i="1" s="1"/>
  <c r="V28" i="1"/>
  <c r="H28" i="1"/>
  <c r="G28" i="1"/>
  <c r="I28" i="1" s="1"/>
  <c r="V27" i="1"/>
  <c r="H27" i="1"/>
  <c r="G27" i="1"/>
  <c r="I27" i="1" s="1"/>
  <c r="V26" i="1"/>
  <c r="H26" i="1"/>
  <c r="G26" i="1"/>
  <c r="I26" i="1" s="1"/>
  <c r="V25" i="1"/>
  <c r="H25" i="1"/>
  <c r="G25" i="1"/>
  <c r="I25" i="1" s="1"/>
  <c r="V24" i="1"/>
  <c r="H24" i="1"/>
  <c r="G24" i="1"/>
  <c r="I24" i="1" s="1"/>
  <c r="V23" i="1"/>
  <c r="H23" i="1"/>
  <c r="G23" i="1"/>
  <c r="I23" i="1" s="1"/>
  <c r="V22" i="1"/>
  <c r="H22" i="1"/>
  <c r="G22" i="1"/>
  <c r="I22" i="1" s="1"/>
  <c r="V21" i="1"/>
  <c r="H21" i="1"/>
  <c r="G21" i="1"/>
  <c r="I21" i="1" s="1"/>
  <c r="V20" i="1"/>
  <c r="H20" i="1"/>
  <c r="G20" i="1"/>
  <c r="I20" i="1" s="1"/>
  <c r="V19" i="1"/>
  <c r="H19" i="1"/>
  <c r="G19" i="1"/>
  <c r="I19" i="1" s="1"/>
  <c r="V18" i="1"/>
  <c r="I18" i="1"/>
  <c r="V17" i="1"/>
  <c r="I17" i="1"/>
  <c r="H17" i="1"/>
  <c r="G17" i="1"/>
  <c r="V16" i="1"/>
  <c r="H16" i="1"/>
  <c r="I16" i="1" s="1"/>
  <c r="G16" i="1"/>
  <c r="V15" i="1"/>
  <c r="I15" i="1"/>
  <c r="H15" i="1"/>
  <c r="G15" i="1"/>
  <c r="V14" i="1"/>
  <c r="H14" i="1"/>
  <c r="I14" i="1" s="1"/>
  <c r="G14" i="1"/>
  <c r="AC13" i="1"/>
  <c r="AB13" i="1"/>
  <c r="V13" i="1"/>
  <c r="H13" i="1"/>
  <c r="G13" i="1"/>
  <c r="I13" i="1" s="1"/>
  <c r="V12" i="1"/>
  <c r="I12" i="1"/>
  <c r="V11" i="1"/>
  <c r="I11" i="1"/>
  <c r="H11" i="1"/>
  <c r="G11" i="1"/>
  <c r="V10" i="1"/>
  <c r="H10" i="1"/>
  <c r="I10" i="1" s="1"/>
  <c r="G10" i="1"/>
  <c r="V9" i="1"/>
  <c r="I9" i="1"/>
  <c r="H9" i="1"/>
  <c r="G9" i="1"/>
  <c r="W8" i="1"/>
  <c r="V8" i="1"/>
  <c r="I8" i="1"/>
  <c r="H8" i="1"/>
  <c r="V7" i="1"/>
  <c r="L7" i="1"/>
  <c r="K7" i="1"/>
  <c r="H7" i="1"/>
  <c r="G7" i="1"/>
  <c r="I7" i="1" s="1"/>
  <c r="U6" i="1"/>
  <c r="T6" i="1"/>
  <c r="S6" i="1"/>
  <c r="R6" i="1"/>
  <c r="Q6" i="1"/>
  <c r="P6" i="1"/>
  <c r="O6" i="1"/>
  <c r="N6" i="1"/>
  <c r="M6" i="1"/>
  <c r="L6" i="1"/>
  <c r="K6" i="1"/>
  <c r="V6" i="1" s="1"/>
  <c r="J6" i="1"/>
  <c r="H6" i="1"/>
  <c r="G6" i="1"/>
  <c r="I123" i="1" l="1"/>
  <c r="H187" i="1"/>
  <c r="I6" i="1"/>
  <c r="X141" i="1"/>
  <c r="I169" i="1"/>
  <c r="I187" i="1" s="1"/>
  <c r="I32" i="1"/>
  <c r="I85" i="1"/>
  <c r="I145" i="1"/>
  <c r="V141" i="1"/>
  <c r="V184" i="1"/>
  <c r="X146" i="1"/>
  <c r="V170" i="1"/>
  <c r="V169" i="1" l="1"/>
  <c r="X170" i="1"/>
  <c r="V187" i="1"/>
</calcChain>
</file>

<file path=xl/sharedStrings.xml><?xml version="1.0" encoding="utf-8"?>
<sst xmlns="http://schemas.openxmlformats.org/spreadsheetml/2006/main" count="370" uniqueCount="220">
  <si>
    <t xml:space="preserve">     EJECUCION PRESUPUESTARIA DE GASTOS Y</t>
  </si>
  <si>
    <t xml:space="preserve"> APLICACIONES FINANCIERA CORRESPONDIENTES AL MES DE JULIO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</si>
  <si>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</si>
  <si>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</si>
  <si>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</si>
  <si>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</si>
  <si>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</si>
  <si>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</si>
  <si>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</si>
  <si>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</si>
  <si>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</si>
  <si>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</si>
  <si>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</si>
  <si>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</si>
  <si>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</si>
  <si>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</si>
  <si>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</si>
  <si>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</si>
  <si>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</si>
  <si>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</si>
  <si>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</si>
  <si>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</si>
  <si>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</si>
  <si>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</si>
  <si>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EJECUTADO EN SIGEF</t>
  </si>
  <si>
    <t>VARIACION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</si>
  <si>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</si>
  <si>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</si>
  <si>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</si>
  <si>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</si>
  <si>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</si>
  <si>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</si>
  <si>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</si>
  <si>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</si>
  <si>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</si>
  <si>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</si>
  <si>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</si>
  <si>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</si>
  <si>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</si>
  <si>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</si>
  <si>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</si>
  <si>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</si>
  <si>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</si>
  <si>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</si>
  <si>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</si>
  <si>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</si>
  <si>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</si>
  <si>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</si>
  <si>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</si>
  <si>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</si>
  <si>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RENDIMIENTO INDIVIDUAL</t>
  </si>
  <si>
    <t>COMPENSACIONES ESPECIALES</t>
  </si>
  <si>
    <t>10</t>
  </si>
  <si>
    <t>COMP. POR CUMPLIMIENTO DE INDICADORES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</si>
  <si>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</si>
  <si>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</si>
  <si>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</si>
  <si>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</si>
  <si>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</si>
  <si>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</si>
  <si>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</si>
  <si>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</si>
  <si>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</si>
  <si>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</si>
  <si>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</si>
  <si>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</si>
  <si>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</si>
  <si>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</si>
  <si>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</si>
  <si>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</si>
  <si>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</si>
  <si>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</si>
  <si>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</si>
  <si>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</si>
  <si>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</si>
  <si>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</si>
  <si>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</si>
  <si>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</si>
  <si>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</si>
  <si>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</si>
  <si>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</si>
  <si>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</si>
  <si>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</si>
  <si>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LICENCIAS DE INFORMATICAS</t>
  </si>
  <si>
    <t>SEG. BIENES  INMUEBLES</t>
  </si>
  <si>
    <t>SEG. BIENES MUEBLES</t>
  </si>
  <si>
    <t>SEG. MEDICO</t>
  </si>
  <si>
    <t>OBRAS MENORES EN EDIFICACIONES</t>
  </si>
  <si>
    <t>07</t>
  </si>
  <si>
    <t>SERVICIOS DE PINTURA Y DERIVADOS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</si>
  <si>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</si>
  <si>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</si>
  <si>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</si>
  <si>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</si>
  <si>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</si>
  <si>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MANT. Y REP. DE EQUIPOS DE PRODUCCION</t>
  </si>
  <si>
    <t>MANT. Y REP. DESMONTE E INST. MAQ. Y EQ.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</si>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</sst>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u val="singleAccounting"/>
      <sz val="13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left"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6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3" fillId="2" borderId="0" xfId="1" applyFont="1" applyFill="1"/>
    <xf numFmtId="43" fontId="12" fillId="2" borderId="0" xfId="1" applyFont="1" applyFill="1"/>
    <xf numFmtId="43" fontId="2" fillId="2" borderId="0" xfId="1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top"/>
    </xf>
    <xf numFmtId="43" fontId="18" fillId="2" borderId="0" xfId="1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1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4" fillId="2" borderId="0" xfId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43" fontId="23" fillId="2" borderId="0" xfId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top"/>
    </xf>
    <xf numFmtId="43" fontId="23" fillId="2" borderId="0" xfId="1" applyFont="1" applyFill="1" applyAlignment="1">
      <alignment horizontal="center" vertical="top"/>
    </xf>
    <xf numFmtId="43" fontId="24" fillId="2" borderId="0" xfId="1" applyFont="1" applyFill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B2FC3D2D-0E06-4F9B-9214-A6EAD2BB7C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F11A76-F08D-4D58-B66E-D66C9B01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JULIO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BALANCE GENERAL MAYO 2025"/>
      <sheetName val="BALANCE GENERAL JUNIO 2025"/>
      <sheetName val="BALANCE GENERAL JULIO 2025"/>
      <sheetName val="PRESUP. EJEC. 2025"/>
      <sheetName val="EJEC. 2025"/>
      <sheetName val="INGRESOS"/>
      <sheetName val="C X P JULIO 2025"/>
      <sheetName val="C X P JUNIO 2025"/>
      <sheetName val="C X P MAYO 2025"/>
      <sheetName val="C X PAGAR ABRIL 2025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2500000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  <cell r="D24">
            <v>-2500000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10250000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900000</v>
          </cell>
        </row>
        <row r="44">
          <cell r="C44">
            <v>400000</v>
          </cell>
          <cell r="D44">
            <v>4000000</v>
          </cell>
        </row>
        <row r="45">
          <cell r="C45">
            <v>2000000</v>
          </cell>
          <cell r="D45">
            <v>100000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15300000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0</v>
          </cell>
        </row>
        <row r="54">
          <cell r="C54">
            <v>4000000</v>
          </cell>
          <cell r="D54">
            <v>0</v>
          </cell>
        </row>
        <row r="56">
          <cell r="C56">
            <v>2200000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-9500000</v>
          </cell>
        </row>
        <row r="64">
          <cell r="D64">
            <v>1000000</v>
          </cell>
        </row>
        <row r="65">
          <cell r="C65">
            <v>4000000</v>
          </cell>
          <cell r="D65">
            <v>0</v>
          </cell>
        </row>
        <row r="66">
          <cell r="C66">
            <v>2000000</v>
          </cell>
          <cell r="D66">
            <v>-1000000</v>
          </cell>
        </row>
        <row r="67">
          <cell r="C67">
            <v>200000</v>
          </cell>
          <cell r="D67">
            <v>250000</v>
          </cell>
        </row>
        <row r="68">
          <cell r="D68">
            <v>800000</v>
          </cell>
        </row>
        <row r="70">
          <cell r="C70">
            <v>4500000</v>
          </cell>
          <cell r="D70">
            <v>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-400000</v>
          </cell>
        </row>
        <row r="74">
          <cell r="D74">
            <v>300000</v>
          </cell>
        </row>
        <row r="75">
          <cell r="C75">
            <v>200000</v>
          </cell>
        </row>
        <row r="76">
          <cell r="C76">
            <v>500000</v>
          </cell>
          <cell r="D76">
            <v>-300000</v>
          </cell>
        </row>
        <row r="78">
          <cell r="C78">
            <v>50000</v>
          </cell>
          <cell r="D78">
            <v>0</v>
          </cell>
        </row>
        <row r="79">
          <cell r="C79">
            <v>4500000</v>
          </cell>
          <cell r="D79">
            <v>-76121.570000000007</v>
          </cell>
        </row>
        <row r="80">
          <cell r="C80">
            <v>0</v>
          </cell>
          <cell r="D80">
            <v>400000</v>
          </cell>
        </row>
        <row r="81">
          <cell r="D81">
            <v>200000</v>
          </cell>
        </row>
        <row r="83">
          <cell r="C83">
            <v>500000</v>
          </cell>
          <cell r="D83">
            <v>1000000</v>
          </cell>
        </row>
        <row r="84">
          <cell r="C84">
            <v>300000</v>
          </cell>
          <cell r="D84">
            <v>51000</v>
          </cell>
        </row>
        <row r="85">
          <cell r="C85">
            <v>200000</v>
          </cell>
          <cell r="D85">
            <v>600000</v>
          </cell>
        </row>
        <row r="86">
          <cell r="C86">
            <v>300000</v>
          </cell>
          <cell r="D86">
            <v>141080.79999999999</v>
          </cell>
        </row>
        <row r="87">
          <cell r="D87">
            <v>300000</v>
          </cell>
        </row>
        <row r="89">
          <cell r="C89">
            <v>9450000</v>
          </cell>
          <cell r="D89">
            <v>17322806.260000002</v>
          </cell>
        </row>
        <row r="90">
          <cell r="C90">
            <v>0</v>
          </cell>
          <cell r="D90">
            <v>0</v>
          </cell>
        </row>
        <row r="91">
          <cell r="C91">
            <v>300000</v>
          </cell>
          <cell r="D91">
            <v>0</v>
          </cell>
        </row>
        <row r="92">
          <cell r="C92">
            <v>0</v>
          </cell>
          <cell r="D92">
            <v>500000</v>
          </cell>
        </row>
        <row r="94">
          <cell r="C94">
            <v>200000</v>
          </cell>
          <cell r="D94">
            <v>0</v>
          </cell>
        </row>
        <row r="95">
          <cell r="C95">
            <v>600000</v>
          </cell>
          <cell r="D95">
            <v>4400000</v>
          </cell>
        </row>
        <row r="96">
          <cell r="C96">
            <v>10000000</v>
          </cell>
          <cell r="D96">
            <v>0</v>
          </cell>
        </row>
        <row r="97">
          <cell r="C97">
            <v>300000</v>
          </cell>
          <cell r="D97">
            <v>1151706.67</v>
          </cell>
        </row>
        <row r="98">
          <cell r="C98">
            <v>3400000</v>
          </cell>
          <cell r="D98">
            <v>-300000</v>
          </cell>
        </row>
        <row r="99">
          <cell r="C99">
            <v>200000</v>
          </cell>
          <cell r="D99">
            <v>0</v>
          </cell>
        </row>
        <row r="100">
          <cell r="C100">
            <v>250000</v>
          </cell>
          <cell r="D100">
            <v>0</v>
          </cell>
        </row>
        <row r="103">
          <cell r="C103">
            <v>900000</v>
          </cell>
          <cell r="D103">
            <v>0</v>
          </cell>
        </row>
        <row r="105">
          <cell r="D105">
            <v>0</v>
          </cell>
        </row>
        <row r="107">
          <cell r="C107">
            <v>402388</v>
          </cell>
          <cell r="D107">
            <v>0</v>
          </cell>
        </row>
        <row r="109">
          <cell r="D109">
            <v>0</v>
          </cell>
        </row>
        <row r="110">
          <cell r="C110">
            <v>1000000</v>
          </cell>
          <cell r="D110">
            <v>137642</v>
          </cell>
        </row>
        <row r="111">
          <cell r="C111">
            <v>1000000</v>
          </cell>
          <cell r="D111">
            <v>0</v>
          </cell>
        </row>
        <row r="114">
          <cell r="C114">
            <v>280357</v>
          </cell>
          <cell r="D114">
            <v>349478.02</v>
          </cell>
        </row>
        <row r="115">
          <cell r="D115">
            <v>550000</v>
          </cell>
        </row>
        <row r="116">
          <cell r="D116">
            <v>0</v>
          </cell>
        </row>
        <row r="117">
          <cell r="D117">
            <v>2000000</v>
          </cell>
        </row>
        <row r="118">
          <cell r="D118">
            <v>50000</v>
          </cell>
        </row>
        <row r="120">
          <cell r="C120">
            <v>4000000</v>
          </cell>
          <cell r="D120">
            <v>0</v>
          </cell>
        </row>
        <row r="121">
          <cell r="C121">
            <v>1500000</v>
          </cell>
          <cell r="D121">
            <v>-500000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C126">
            <v>200000</v>
          </cell>
          <cell r="D126">
            <v>79454.100000000006</v>
          </cell>
        </row>
        <row r="128">
          <cell r="D128">
            <v>0</v>
          </cell>
        </row>
        <row r="130">
          <cell r="C130">
            <v>8000000</v>
          </cell>
          <cell r="D130">
            <v>4026600</v>
          </cell>
        </row>
        <row r="131">
          <cell r="C131">
            <v>4000000</v>
          </cell>
          <cell r="D131">
            <v>3250000</v>
          </cell>
        </row>
        <row r="132">
          <cell r="C132">
            <v>50000</v>
          </cell>
        </row>
        <row r="134">
          <cell r="C134">
            <v>300000</v>
          </cell>
        </row>
        <row r="137">
          <cell r="C137">
            <v>125000</v>
          </cell>
        </row>
        <row r="138">
          <cell r="C138">
            <v>125000</v>
          </cell>
          <cell r="D138">
            <v>400000</v>
          </cell>
        </row>
        <row r="140">
          <cell r="C140">
            <v>1025000</v>
          </cell>
          <cell r="D140">
            <v>226124.58</v>
          </cell>
        </row>
        <row r="141">
          <cell r="C141">
            <v>2000000</v>
          </cell>
          <cell r="D141">
            <v>2714</v>
          </cell>
        </row>
        <row r="142">
          <cell r="D142">
            <v>150000</v>
          </cell>
        </row>
        <row r="143">
          <cell r="D143">
            <v>200000</v>
          </cell>
        </row>
        <row r="144">
          <cell r="C144">
            <v>200000</v>
          </cell>
          <cell r="D144">
            <v>0</v>
          </cell>
        </row>
        <row r="146">
          <cell r="C146">
            <v>0</v>
          </cell>
          <cell r="D146">
            <v>1880000</v>
          </cell>
        </row>
        <row r="148">
          <cell r="C148">
            <v>400000</v>
          </cell>
          <cell r="D148">
            <v>0</v>
          </cell>
        </row>
        <row r="150">
          <cell r="D150">
            <v>350000</v>
          </cell>
        </row>
        <row r="154">
          <cell r="C154">
            <v>500000</v>
          </cell>
        </row>
        <row r="155">
          <cell r="C155">
            <v>3000000</v>
          </cell>
          <cell r="D155">
            <v>471600</v>
          </cell>
        </row>
        <row r="156">
          <cell r="D156">
            <v>0</v>
          </cell>
        </row>
        <row r="158">
          <cell r="C158">
            <v>1000000</v>
          </cell>
          <cell r="D158">
            <v>0</v>
          </cell>
        </row>
        <row r="159">
          <cell r="C159">
            <v>3000000</v>
          </cell>
          <cell r="D159">
            <v>10436233.9</v>
          </cell>
        </row>
        <row r="161">
          <cell r="C161">
            <v>350000000</v>
          </cell>
          <cell r="D161">
            <v>589336920</v>
          </cell>
        </row>
        <row r="162">
          <cell r="C162">
            <v>15000000</v>
          </cell>
          <cell r="D162">
            <v>1974321.04</v>
          </cell>
        </row>
        <row r="163">
          <cell r="C163">
            <v>25000000</v>
          </cell>
          <cell r="D163">
            <v>-5900000</v>
          </cell>
        </row>
        <row r="164">
          <cell r="C164">
            <v>35000000</v>
          </cell>
          <cell r="D164">
            <v>323864568.94</v>
          </cell>
        </row>
        <row r="165">
          <cell r="C165">
            <v>39000000</v>
          </cell>
          <cell r="D165">
            <v>-32000000</v>
          </cell>
        </row>
        <row r="168">
          <cell r="C168">
            <v>2000000</v>
          </cell>
          <cell r="D168">
            <v>0</v>
          </cell>
        </row>
        <row r="169">
          <cell r="C169">
            <v>1000000</v>
          </cell>
        </row>
        <row r="170">
          <cell r="C170">
            <v>5000000</v>
          </cell>
          <cell r="D170">
            <v>0</v>
          </cell>
        </row>
        <row r="171">
          <cell r="C171">
            <v>100000</v>
          </cell>
          <cell r="D171">
            <v>2789965.94</v>
          </cell>
        </row>
        <row r="173">
          <cell r="D173">
            <v>0</v>
          </cell>
        </row>
        <row r="175">
          <cell r="D175">
            <v>0</v>
          </cell>
        </row>
        <row r="177">
          <cell r="C177">
            <v>300000</v>
          </cell>
          <cell r="D177">
            <v>656000</v>
          </cell>
        </row>
        <row r="179">
          <cell r="C179">
            <v>1000000</v>
          </cell>
          <cell r="D179">
            <v>0</v>
          </cell>
        </row>
        <row r="180">
          <cell r="C180">
            <v>2000000</v>
          </cell>
          <cell r="D180">
            <v>200000.02</v>
          </cell>
        </row>
        <row r="181">
          <cell r="C181">
            <v>1000000</v>
          </cell>
          <cell r="D181">
            <v>0</v>
          </cell>
        </row>
        <row r="182">
          <cell r="D182">
            <v>300000</v>
          </cell>
        </row>
        <row r="183">
          <cell r="C183">
            <v>500000</v>
          </cell>
        </row>
        <row r="184">
          <cell r="C184">
            <v>1000000</v>
          </cell>
          <cell r="D184">
            <v>0</v>
          </cell>
        </row>
        <row r="185">
          <cell r="C185">
            <v>2500000</v>
          </cell>
        </row>
        <row r="187">
          <cell r="D187">
            <v>0</v>
          </cell>
        </row>
        <row r="189">
          <cell r="C189">
            <v>5000000</v>
          </cell>
          <cell r="D189">
            <v>37000000</v>
          </cell>
        </row>
        <row r="190">
          <cell r="C190">
            <v>5000000</v>
          </cell>
          <cell r="D190">
            <v>69881621.680000007</v>
          </cell>
        </row>
        <row r="191">
          <cell r="D191">
            <v>7000000</v>
          </cell>
        </row>
        <row r="202">
          <cell r="C202">
            <v>5000000</v>
          </cell>
          <cell r="D20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DFE9-809A-4289-BA7A-CB8452941D77}">
  <sheetPr>
    <tabColor rgb="FF92D050"/>
  </sheetPr>
  <dimension ref="A1:AC203"/>
  <sheetViews>
    <sheetView tabSelected="1" view="pageBreakPreview" zoomScale="75" zoomScaleNormal="84" zoomScaleSheetLayoutView="75" workbookViewId="0">
      <pane ySplit="5" topLeftCell="A184" activePane="bottomLeft" state="frozen"/>
      <selection activeCell="H1" sqref="H1"/>
      <selection pane="bottomLeft" activeCell="I195" sqref="I195"/>
    </sheetView>
  </sheetViews>
  <sheetFormatPr baseColWidth="10" defaultColWidth="21.140625" defaultRowHeight="16.5" x14ac:dyDescent="0.25"/>
  <cols>
    <col min="1" max="1" width="5.5703125" style="101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100" customWidth="1"/>
    <col min="8" max="8" width="22.28515625" style="100" customWidth="1"/>
    <col min="9" max="9" width="21.5703125" style="4" customWidth="1"/>
    <col min="10" max="10" width="19.42578125" style="5" customWidth="1"/>
    <col min="11" max="11" width="19.42578125" style="4" customWidth="1"/>
    <col min="12" max="12" width="19.7109375" style="4" customWidth="1"/>
    <col min="13" max="13" width="19.5703125" style="4" customWidth="1"/>
    <col min="14" max="14" width="19.5703125" style="34" customWidth="1"/>
    <col min="15" max="15" width="18.5703125" style="4" bestFit="1" customWidth="1"/>
    <col min="16" max="16" width="19.5703125" style="4" customWidth="1"/>
    <col min="17" max="17" width="12.42578125" style="4" hidden="1" customWidth="1"/>
    <col min="18" max="18" width="14" style="4" hidden="1" customWidth="1"/>
    <col min="19" max="19" width="2" style="4" hidden="1" customWidth="1"/>
    <col min="20" max="20" width="16.85546875" style="102" hidden="1" customWidth="1"/>
    <col min="21" max="21" width="15.85546875" style="4" hidden="1" customWidth="1"/>
    <col min="22" max="22" width="22.28515625" style="5" bestFit="1" customWidth="1"/>
    <col min="23" max="23" width="20.285156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28515625" style="5" customWidth="1"/>
    <col min="265" max="265" width="21.5703125" style="5" customWidth="1"/>
    <col min="266" max="267" width="19.42578125" style="5" customWidth="1"/>
    <col min="268" max="268" width="19.7109375" style="5" customWidth="1"/>
    <col min="269" max="270" width="19.5703125" style="5" customWidth="1"/>
    <col min="271" max="271" width="18.5703125" style="5" bestFit="1" customWidth="1"/>
    <col min="272" max="272" width="19.5703125" style="5" customWidth="1"/>
    <col min="273" max="277" width="0" style="5" hidden="1" customWidth="1"/>
    <col min="278" max="278" width="22.28515625" style="5" bestFit="1" customWidth="1"/>
    <col min="279" max="279" width="20.285156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28515625" style="5" customWidth="1"/>
    <col min="521" max="521" width="21.5703125" style="5" customWidth="1"/>
    <col min="522" max="523" width="19.42578125" style="5" customWidth="1"/>
    <col min="524" max="524" width="19.7109375" style="5" customWidth="1"/>
    <col min="525" max="526" width="19.5703125" style="5" customWidth="1"/>
    <col min="527" max="527" width="18.5703125" style="5" bestFit="1" customWidth="1"/>
    <col min="528" max="528" width="19.5703125" style="5" customWidth="1"/>
    <col min="529" max="533" width="0" style="5" hidden="1" customWidth="1"/>
    <col min="534" max="534" width="22.28515625" style="5" bestFit="1" customWidth="1"/>
    <col min="535" max="535" width="20.285156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28515625" style="5" customWidth="1"/>
    <col min="777" max="777" width="21.5703125" style="5" customWidth="1"/>
    <col min="778" max="779" width="19.42578125" style="5" customWidth="1"/>
    <col min="780" max="780" width="19.7109375" style="5" customWidth="1"/>
    <col min="781" max="782" width="19.5703125" style="5" customWidth="1"/>
    <col min="783" max="783" width="18.5703125" style="5" bestFit="1" customWidth="1"/>
    <col min="784" max="784" width="19.5703125" style="5" customWidth="1"/>
    <col min="785" max="789" width="0" style="5" hidden="1" customWidth="1"/>
    <col min="790" max="790" width="22.28515625" style="5" bestFit="1" customWidth="1"/>
    <col min="791" max="791" width="20.285156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28515625" style="5" customWidth="1"/>
    <col min="1033" max="1033" width="21.5703125" style="5" customWidth="1"/>
    <col min="1034" max="1035" width="19.42578125" style="5" customWidth="1"/>
    <col min="1036" max="1036" width="19.7109375" style="5" customWidth="1"/>
    <col min="1037" max="1038" width="19.5703125" style="5" customWidth="1"/>
    <col min="1039" max="1039" width="18.5703125" style="5" bestFit="1" customWidth="1"/>
    <col min="1040" max="1040" width="19.5703125" style="5" customWidth="1"/>
    <col min="1041" max="1045" width="0" style="5" hidden="1" customWidth="1"/>
    <col min="1046" max="1046" width="22.28515625" style="5" bestFit="1" customWidth="1"/>
    <col min="1047" max="1047" width="20.285156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28515625" style="5" customWidth="1"/>
    <col min="1289" max="1289" width="21.5703125" style="5" customWidth="1"/>
    <col min="1290" max="1291" width="19.42578125" style="5" customWidth="1"/>
    <col min="1292" max="1292" width="19.7109375" style="5" customWidth="1"/>
    <col min="1293" max="1294" width="19.5703125" style="5" customWidth="1"/>
    <col min="1295" max="1295" width="18.5703125" style="5" bestFit="1" customWidth="1"/>
    <col min="1296" max="1296" width="19.5703125" style="5" customWidth="1"/>
    <col min="1297" max="1301" width="0" style="5" hidden="1" customWidth="1"/>
    <col min="1302" max="1302" width="22.28515625" style="5" bestFit="1" customWidth="1"/>
    <col min="1303" max="1303" width="20.285156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28515625" style="5" customWidth="1"/>
    <col min="1545" max="1545" width="21.5703125" style="5" customWidth="1"/>
    <col min="1546" max="1547" width="19.42578125" style="5" customWidth="1"/>
    <col min="1548" max="1548" width="19.7109375" style="5" customWidth="1"/>
    <col min="1549" max="1550" width="19.5703125" style="5" customWidth="1"/>
    <col min="1551" max="1551" width="18.5703125" style="5" bestFit="1" customWidth="1"/>
    <col min="1552" max="1552" width="19.5703125" style="5" customWidth="1"/>
    <col min="1553" max="1557" width="0" style="5" hidden="1" customWidth="1"/>
    <col min="1558" max="1558" width="22.28515625" style="5" bestFit="1" customWidth="1"/>
    <col min="1559" max="1559" width="20.285156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28515625" style="5" customWidth="1"/>
    <col min="1801" max="1801" width="21.5703125" style="5" customWidth="1"/>
    <col min="1802" max="1803" width="19.42578125" style="5" customWidth="1"/>
    <col min="1804" max="1804" width="19.7109375" style="5" customWidth="1"/>
    <col min="1805" max="1806" width="19.5703125" style="5" customWidth="1"/>
    <col min="1807" max="1807" width="18.5703125" style="5" bestFit="1" customWidth="1"/>
    <col min="1808" max="1808" width="19.5703125" style="5" customWidth="1"/>
    <col min="1809" max="1813" width="0" style="5" hidden="1" customWidth="1"/>
    <col min="1814" max="1814" width="22.28515625" style="5" bestFit="1" customWidth="1"/>
    <col min="1815" max="1815" width="20.285156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28515625" style="5" customWidth="1"/>
    <col min="2057" max="2057" width="21.5703125" style="5" customWidth="1"/>
    <col min="2058" max="2059" width="19.42578125" style="5" customWidth="1"/>
    <col min="2060" max="2060" width="19.7109375" style="5" customWidth="1"/>
    <col min="2061" max="2062" width="19.5703125" style="5" customWidth="1"/>
    <col min="2063" max="2063" width="18.5703125" style="5" bestFit="1" customWidth="1"/>
    <col min="2064" max="2064" width="19.5703125" style="5" customWidth="1"/>
    <col min="2065" max="2069" width="0" style="5" hidden="1" customWidth="1"/>
    <col min="2070" max="2070" width="22.28515625" style="5" bestFit="1" customWidth="1"/>
    <col min="2071" max="2071" width="20.285156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28515625" style="5" customWidth="1"/>
    <col min="2313" max="2313" width="21.5703125" style="5" customWidth="1"/>
    <col min="2314" max="2315" width="19.42578125" style="5" customWidth="1"/>
    <col min="2316" max="2316" width="19.7109375" style="5" customWidth="1"/>
    <col min="2317" max="2318" width="19.5703125" style="5" customWidth="1"/>
    <col min="2319" max="2319" width="18.5703125" style="5" bestFit="1" customWidth="1"/>
    <col min="2320" max="2320" width="19.5703125" style="5" customWidth="1"/>
    <col min="2321" max="2325" width="0" style="5" hidden="1" customWidth="1"/>
    <col min="2326" max="2326" width="22.28515625" style="5" bestFit="1" customWidth="1"/>
    <col min="2327" max="2327" width="20.285156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28515625" style="5" customWidth="1"/>
    <col min="2569" max="2569" width="21.5703125" style="5" customWidth="1"/>
    <col min="2570" max="2571" width="19.42578125" style="5" customWidth="1"/>
    <col min="2572" max="2572" width="19.7109375" style="5" customWidth="1"/>
    <col min="2573" max="2574" width="19.5703125" style="5" customWidth="1"/>
    <col min="2575" max="2575" width="18.5703125" style="5" bestFit="1" customWidth="1"/>
    <col min="2576" max="2576" width="19.5703125" style="5" customWidth="1"/>
    <col min="2577" max="2581" width="0" style="5" hidden="1" customWidth="1"/>
    <col min="2582" max="2582" width="22.28515625" style="5" bestFit="1" customWidth="1"/>
    <col min="2583" max="2583" width="20.285156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28515625" style="5" customWidth="1"/>
    <col min="2825" max="2825" width="21.5703125" style="5" customWidth="1"/>
    <col min="2826" max="2827" width="19.42578125" style="5" customWidth="1"/>
    <col min="2828" max="2828" width="19.7109375" style="5" customWidth="1"/>
    <col min="2829" max="2830" width="19.5703125" style="5" customWidth="1"/>
    <col min="2831" max="2831" width="18.5703125" style="5" bestFit="1" customWidth="1"/>
    <col min="2832" max="2832" width="19.5703125" style="5" customWidth="1"/>
    <col min="2833" max="2837" width="0" style="5" hidden="1" customWidth="1"/>
    <col min="2838" max="2838" width="22.28515625" style="5" bestFit="1" customWidth="1"/>
    <col min="2839" max="2839" width="20.285156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28515625" style="5" customWidth="1"/>
    <col min="3081" max="3081" width="21.5703125" style="5" customWidth="1"/>
    <col min="3082" max="3083" width="19.42578125" style="5" customWidth="1"/>
    <col min="3084" max="3084" width="19.7109375" style="5" customWidth="1"/>
    <col min="3085" max="3086" width="19.5703125" style="5" customWidth="1"/>
    <col min="3087" max="3087" width="18.5703125" style="5" bestFit="1" customWidth="1"/>
    <col min="3088" max="3088" width="19.5703125" style="5" customWidth="1"/>
    <col min="3089" max="3093" width="0" style="5" hidden="1" customWidth="1"/>
    <col min="3094" max="3094" width="22.28515625" style="5" bestFit="1" customWidth="1"/>
    <col min="3095" max="3095" width="20.285156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28515625" style="5" customWidth="1"/>
    <col min="3337" max="3337" width="21.5703125" style="5" customWidth="1"/>
    <col min="3338" max="3339" width="19.42578125" style="5" customWidth="1"/>
    <col min="3340" max="3340" width="19.7109375" style="5" customWidth="1"/>
    <col min="3341" max="3342" width="19.5703125" style="5" customWidth="1"/>
    <col min="3343" max="3343" width="18.5703125" style="5" bestFit="1" customWidth="1"/>
    <col min="3344" max="3344" width="19.5703125" style="5" customWidth="1"/>
    <col min="3345" max="3349" width="0" style="5" hidden="1" customWidth="1"/>
    <col min="3350" max="3350" width="22.28515625" style="5" bestFit="1" customWidth="1"/>
    <col min="3351" max="3351" width="20.285156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28515625" style="5" customWidth="1"/>
    <col min="3593" max="3593" width="21.5703125" style="5" customWidth="1"/>
    <col min="3594" max="3595" width="19.42578125" style="5" customWidth="1"/>
    <col min="3596" max="3596" width="19.7109375" style="5" customWidth="1"/>
    <col min="3597" max="3598" width="19.5703125" style="5" customWidth="1"/>
    <col min="3599" max="3599" width="18.5703125" style="5" bestFit="1" customWidth="1"/>
    <col min="3600" max="3600" width="19.5703125" style="5" customWidth="1"/>
    <col min="3601" max="3605" width="0" style="5" hidden="1" customWidth="1"/>
    <col min="3606" max="3606" width="22.28515625" style="5" bestFit="1" customWidth="1"/>
    <col min="3607" max="3607" width="20.285156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28515625" style="5" customWidth="1"/>
    <col min="3849" max="3849" width="21.5703125" style="5" customWidth="1"/>
    <col min="3850" max="3851" width="19.42578125" style="5" customWidth="1"/>
    <col min="3852" max="3852" width="19.7109375" style="5" customWidth="1"/>
    <col min="3853" max="3854" width="19.5703125" style="5" customWidth="1"/>
    <col min="3855" max="3855" width="18.5703125" style="5" bestFit="1" customWidth="1"/>
    <col min="3856" max="3856" width="19.5703125" style="5" customWidth="1"/>
    <col min="3857" max="3861" width="0" style="5" hidden="1" customWidth="1"/>
    <col min="3862" max="3862" width="22.28515625" style="5" bestFit="1" customWidth="1"/>
    <col min="3863" max="3863" width="20.285156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28515625" style="5" customWidth="1"/>
    <col min="4105" max="4105" width="21.5703125" style="5" customWidth="1"/>
    <col min="4106" max="4107" width="19.42578125" style="5" customWidth="1"/>
    <col min="4108" max="4108" width="19.7109375" style="5" customWidth="1"/>
    <col min="4109" max="4110" width="19.5703125" style="5" customWidth="1"/>
    <col min="4111" max="4111" width="18.5703125" style="5" bestFit="1" customWidth="1"/>
    <col min="4112" max="4112" width="19.5703125" style="5" customWidth="1"/>
    <col min="4113" max="4117" width="0" style="5" hidden="1" customWidth="1"/>
    <col min="4118" max="4118" width="22.28515625" style="5" bestFit="1" customWidth="1"/>
    <col min="4119" max="4119" width="20.285156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28515625" style="5" customWidth="1"/>
    <col min="4361" max="4361" width="21.5703125" style="5" customWidth="1"/>
    <col min="4362" max="4363" width="19.42578125" style="5" customWidth="1"/>
    <col min="4364" max="4364" width="19.7109375" style="5" customWidth="1"/>
    <col min="4365" max="4366" width="19.5703125" style="5" customWidth="1"/>
    <col min="4367" max="4367" width="18.5703125" style="5" bestFit="1" customWidth="1"/>
    <col min="4368" max="4368" width="19.5703125" style="5" customWidth="1"/>
    <col min="4369" max="4373" width="0" style="5" hidden="1" customWidth="1"/>
    <col min="4374" max="4374" width="22.28515625" style="5" bestFit="1" customWidth="1"/>
    <col min="4375" max="4375" width="20.285156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28515625" style="5" customWidth="1"/>
    <col min="4617" max="4617" width="21.5703125" style="5" customWidth="1"/>
    <col min="4618" max="4619" width="19.42578125" style="5" customWidth="1"/>
    <col min="4620" max="4620" width="19.7109375" style="5" customWidth="1"/>
    <col min="4621" max="4622" width="19.5703125" style="5" customWidth="1"/>
    <col min="4623" max="4623" width="18.5703125" style="5" bestFit="1" customWidth="1"/>
    <col min="4624" max="4624" width="19.5703125" style="5" customWidth="1"/>
    <col min="4625" max="4629" width="0" style="5" hidden="1" customWidth="1"/>
    <col min="4630" max="4630" width="22.28515625" style="5" bestFit="1" customWidth="1"/>
    <col min="4631" max="4631" width="20.285156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28515625" style="5" customWidth="1"/>
    <col min="4873" max="4873" width="21.5703125" style="5" customWidth="1"/>
    <col min="4874" max="4875" width="19.42578125" style="5" customWidth="1"/>
    <col min="4876" max="4876" width="19.7109375" style="5" customWidth="1"/>
    <col min="4877" max="4878" width="19.5703125" style="5" customWidth="1"/>
    <col min="4879" max="4879" width="18.5703125" style="5" bestFit="1" customWidth="1"/>
    <col min="4880" max="4880" width="19.5703125" style="5" customWidth="1"/>
    <col min="4881" max="4885" width="0" style="5" hidden="1" customWidth="1"/>
    <col min="4886" max="4886" width="22.28515625" style="5" bestFit="1" customWidth="1"/>
    <col min="4887" max="4887" width="20.285156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28515625" style="5" customWidth="1"/>
    <col min="5129" max="5129" width="21.5703125" style="5" customWidth="1"/>
    <col min="5130" max="5131" width="19.42578125" style="5" customWidth="1"/>
    <col min="5132" max="5132" width="19.7109375" style="5" customWidth="1"/>
    <col min="5133" max="5134" width="19.5703125" style="5" customWidth="1"/>
    <col min="5135" max="5135" width="18.5703125" style="5" bestFit="1" customWidth="1"/>
    <col min="5136" max="5136" width="19.5703125" style="5" customWidth="1"/>
    <col min="5137" max="5141" width="0" style="5" hidden="1" customWidth="1"/>
    <col min="5142" max="5142" width="22.28515625" style="5" bestFit="1" customWidth="1"/>
    <col min="5143" max="5143" width="20.285156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28515625" style="5" customWidth="1"/>
    <col min="5385" max="5385" width="21.5703125" style="5" customWidth="1"/>
    <col min="5386" max="5387" width="19.42578125" style="5" customWidth="1"/>
    <col min="5388" max="5388" width="19.7109375" style="5" customWidth="1"/>
    <col min="5389" max="5390" width="19.5703125" style="5" customWidth="1"/>
    <col min="5391" max="5391" width="18.5703125" style="5" bestFit="1" customWidth="1"/>
    <col min="5392" max="5392" width="19.5703125" style="5" customWidth="1"/>
    <col min="5393" max="5397" width="0" style="5" hidden="1" customWidth="1"/>
    <col min="5398" max="5398" width="22.28515625" style="5" bestFit="1" customWidth="1"/>
    <col min="5399" max="5399" width="20.285156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28515625" style="5" customWidth="1"/>
    <col min="5641" max="5641" width="21.5703125" style="5" customWidth="1"/>
    <col min="5642" max="5643" width="19.42578125" style="5" customWidth="1"/>
    <col min="5644" max="5644" width="19.7109375" style="5" customWidth="1"/>
    <col min="5645" max="5646" width="19.5703125" style="5" customWidth="1"/>
    <col min="5647" max="5647" width="18.5703125" style="5" bestFit="1" customWidth="1"/>
    <col min="5648" max="5648" width="19.5703125" style="5" customWidth="1"/>
    <col min="5649" max="5653" width="0" style="5" hidden="1" customWidth="1"/>
    <col min="5654" max="5654" width="22.28515625" style="5" bestFit="1" customWidth="1"/>
    <col min="5655" max="5655" width="20.285156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28515625" style="5" customWidth="1"/>
    <col min="5897" max="5897" width="21.5703125" style="5" customWidth="1"/>
    <col min="5898" max="5899" width="19.42578125" style="5" customWidth="1"/>
    <col min="5900" max="5900" width="19.7109375" style="5" customWidth="1"/>
    <col min="5901" max="5902" width="19.5703125" style="5" customWidth="1"/>
    <col min="5903" max="5903" width="18.5703125" style="5" bestFit="1" customWidth="1"/>
    <col min="5904" max="5904" width="19.5703125" style="5" customWidth="1"/>
    <col min="5905" max="5909" width="0" style="5" hidden="1" customWidth="1"/>
    <col min="5910" max="5910" width="22.28515625" style="5" bestFit="1" customWidth="1"/>
    <col min="5911" max="5911" width="20.285156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28515625" style="5" customWidth="1"/>
    <col min="6153" max="6153" width="21.5703125" style="5" customWidth="1"/>
    <col min="6154" max="6155" width="19.42578125" style="5" customWidth="1"/>
    <col min="6156" max="6156" width="19.7109375" style="5" customWidth="1"/>
    <col min="6157" max="6158" width="19.5703125" style="5" customWidth="1"/>
    <col min="6159" max="6159" width="18.5703125" style="5" bestFit="1" customWidth="1"/>
    <col min="6160" max="6160" width="19.5703125" style="5" customWidth="1"/>
    <col min="6161" max="6165" width="0" style="5" hidden="1" customWidth="1"/>
    <col min="6166" max="6166" width="22.28515625" style="5" bestFit="1" customWidth="1"/>
    <col min="6167" max="6167" width="20.285156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28515625" style="5" customWidth="1"/>
    <col min="6409" max="6409" width="21.5703125" style="5" customWidth="1"/>
    <col min="6410" max="6411" width="19.42578125" style="5" customWidth="1"/>
    <col min="6412" max="6412" width="19.7109375" style="5" customWidth="1"/>
    <col min="6413" max="6414" width="19.5703125" style="5" customWidth="1"/>
    <col min="6415" max="6415" width="18.5703125" style="5" bestFit="1" customWidth="1"/>
    <col min="6416" max="6416" width="19.5703125" style="5" customWidth="1"/>
    <col min="6417" max="6421" width="0" style="5" hidden="1" customWidth="1"/>
    <col min="6422" max="6422" width="22.28515625" style="5" bestFit="1" customWidth="1"/>
    <col min="6423" max="6423" width="20.285156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28515625" style="5" customWidth="1"/>
    <col min="6665" max="6665" width="21.5703125" style="5" customWidth="1"/>
    <col min="6666" max="6667" width="19.42578125" style="5" customWidth="1"/>
    <col min="6668" max="6668" width="19.7109375" style="5" customWidth="1"/>
    <col min="6669" max="6670" width="19.5703125" style="5" customWidth="1"/>
    <col min="6671" max="6671" width="18.5703125" style="5" bestFit="1" customWidth="1"/>
    <col min="6672" max="6672" width="19.5703125" style="5" customWidth="1"/>
    <col min="6673" max="6677" width="0" style="5" hidden="1" customWidth="1"/>
    <col min="6678" max="6678" width="22.28515625" style="5" bestFit="1" customWidth="1"/>
    <col min="6679" max="6679" width="20.285156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28515625" style="5" customWidth="1"/>
    <col min="6921" max="6921" width="21.5703125" style="5" customWidth="1"/>
    <col min="6922" max="6923" width="19.42578125" style="5" customWidth="1"/>
    <col min="6924" max="6924" width="19.7109375" style="5" customWidth="1"/>
    <col min="6925" max="6926" width="19.5703125" style="5" customWidth="1"/>
    <col min="6927" max="6927" width="18.5703125" style="5" bestFit="1" customWidth="1"/>
    <col min="6928" max="6928" width="19.5703125" style="5" customWidth="1"/>
    <col min="6929" max="6933" width="0" style="5" hidden="1" customWidth="1"/>
    <col min="6934" max="6934" width="22.28515625" style="5" bestFit="1" customWidth="1"/>
    <col min="6935" max="6935" width="20.285156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28515625" style="5" customWidth="1"/>
    <col min="7177" max="7177" width="21.5703125" style="5" customWidth="1"/>
    <col min="7178" max="7179" width="19.42578125" style="5" customWidth="1"/>
    <col min="7180" max="7180" width="19.7109375" style="5" customWidth="1"/>
    <col min="7181" max="7182" width="19.5703125" style="5" customWidth="1"/>
    <col min="7183" max="7183" width="18.5703125" style="5" bestFit="1" customWidth="1"/>
    <col min="7184" max="7184" width="19.5703125" style="5" customWidth="1"/>
    <col min="7185" max="7189" width="0" style="5" hidden="1" customWidth="1"/>
    <col min="7190" max="7190" width="22.28515625" style="5" bestFit="1" customWidth="1"/>
    <col min="7191" max="7191" width="20.285156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28515625" style="5" customWidth="1"/>
    <col min="7433" max="7433" width="21.5703125" style="5" customWidth="1"/>
    <col min="7434" max="7435" width="19.42578125" style="5" customWidth="1"/>
    <col min="7436" max="7436" width="19.7109375" style="5" customWidth="1"/>
    <col min="7437" max="7438" width="19.5703125" style="5" customWidth="1"/>
    <col min="7439" max="7439" width="18.5703125" style="5" bestFit="1" customWidth="1"/>
    <col min="7440" max="7440" width="19.5703125" style="5" customWidth="1"/>
    <col min="7441" max="7445" width="0" style="5" hidden="1" customWidth="1"/>
    <col min="7446" max="7446" width="22.28515625" style="5" bestFit="1" customWidth="1"/>
    <col min="7447" max="7447" width="20.285156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28515625" style="5" customWidth="1"/>
    <col min="7689" max="7689" width="21.5703125" style="5" customWidth="1"/>
    <col min="7690" max="7691" width="19.42578125" style="5" customWidth="1"/>
    <col min="7692" max="7692" width="19.7109375" style="5" customWidth="1"/>
    <col min="7693" max="7694" width="19.5703125" style="5" customWidth="1"/>
    <col min="7695" max="7695" width="18.5703125" style="5" bestFit="1" customWidth="1"/>
    <col min="7696" max="7696" width="19.5703125" style="5" customWidth="1"/>
    <col min="7697" max="7701" width="0" style="5" hidden="1" customWidth="1"/>
    <col min="7702" max="7702" width="22.28515625" style="5" bestFit="1" customWidth="1"/>
    <col min="7703" max="7703" width="20.285156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28515625" style="5" customWidth="1"/>
    <col min="7945" max="7945" width="21.5703125" style="5" customWidth="1"/>
    <col min="7946" max="7947" width="19.42578125" style="5" customWidth="1"/>
    <col min="7948" max="7948" width="19.7109375" style="5" customWidth="1"/>
    <col min="7949" max="7950" width="19.5703125" style="5" customWidth="1"/>
    <col min="7951" max="7951" width="18.5703125" style="5" bestFit="1" customWidth="1"/>
    <col min="7952" max="7952" width="19.5703125" style="5" customWidth="1"/>
    <col min="7953" max="7957" width="0" style="5" hidden="1" customWidth="1"/>
    <col min="7958" max="7958" width="22.28515625" style="5" bestFit="1" customWidth="1"/>
    <col min="7959" max="7959" width="20.285156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28515625" style="5" customWidth="1"/>
    <col min="8201" max="8201" width="21.5703125" style="5" customWidth="1"/>
    <col min="8202" max="8203" width="19.42578125" style="5" customWidth="1"/>
    <col min="8204" max="8204" width="19.7109375" style="5" customWidth="1"/>
    <col min="8205" max="8206" width="19.5703125" style="5" customWidth="1"/>
    <col min="8207" max="8207" width="18.5703125" style="5" bestFit="1" customWidth="1"/>
    <col min="8208" max="8208" width="19.5703125" style="5" customWidth="1"/>
    <col min="8209" max="8213" width="0" style="5" hidden="1" customWidth="1"/>
    <col min="8214" max="8214" width="22.28515625" style="5" bestFit="1" customWidth="1"/>
    <col min="8215" max="8215" width="20.285156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28515625" style="5" customWidth="1"/>
    <col min="8457" max="8457" width="21.5703125" style="5" customWidth="1"/>
    <col min="8458" max="8459" width="19.42578125" style="5" customWidth="1"/>
    <col min="8460" max="8460" width="19.7109375" style="5" customWidth="1"/>
    <col min="8461" max="8462" width="19.5703125" style="5" customWidth="1"/>
    <col min="8463" max="8463" width="18.5703125" style="5" bestFit="1" customWidth="1"/>
    <col min="8464" max="8464" width="19.5703125" style="5" customWidth="1"/>
    <col min="8465" max="8469" width="0" style="5" hidden="1" customWidth="1"/>
    <col min="8470" max="8470" width="22.28515625" style="5" bestFit="1" customWidth="1"/>
    <col min="8471" max="8471" width="20.285156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28515625" style="5" customWidth="1"/>
    <col min="8713" max="8713" width="21.5703125" style="5" customWidth="1"/>
    <col min="8714" max="8715" width="19.42578125" style="5" customWidth="1"/>
    <col min="8716" max="8716" width="19.7109375" style="5" customWidth="1"/>
    <col min="8717" max="8718" width="19.5703125" style="5" customWidth="1"/>
    <col min="8719" max="8719" width="18.5703125" style="5" bestFit="1" customWidth="1"/>
    <col min="8720" max="8720" width="19.5703125" style="5" customWidth="1"/>
    <col min="8721" max="8725" width="0" style="5" hidden="1" customWidth="1"/>
    <col min="8726" max="8726" width="22.28515625" style="5" bestFit="1" customWidth="1"/>
    <col min="8727" max="8727" width="20.285156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28515625" style="5" customWidth="1"/>
    <col min="8969" max="8969" width="21.5703125" style="5" customWidth="1"/>
    <col min="8970" max="8971" width="19.42578125" style="5" customWidth="1"/>
    <col min="8972" max="8972" width="19.7109375" style="5" customWidth="1"/>
    <col min="8973" max="8974" width="19.5703125" style="5" customWidth="1"/>
    <col min="8975" max="8975" width="18.5703125" style="5" bestFit="1" customWidth="1"/>
    <col min="8976" max="8976" width="19.5703125" style="5" customWidth="1"/>
    <col min="8977" max="8981" width="0" style="5" hidden="1" customWidth="1"/>
    <col min="8982" max="8982" width="22.28515625" style="5" bestFit="1" customWidth="1"/>
    <col min="8983" max="8983" width="20.285156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28515625" style="5" customWidth="1"/>
    <col min="9225" max="9225" width="21.5703125" style="5" customWidth="1"/>
    <col min="9226" max="9227" width="19.42578125" style="5" customWidth="1"/>
    <col min="9228" max="9228" width="19.7109375" style="5" customWidth="1"/>
    <col min="9229" max="9230" width="19.5703125" style="5" customWidth="1"/>
    <col min="9231" max="9231" width="18.5703125" style="5" bestFit="1" customWidth="1"/>
    <col min="9232" max="9232" width="19.5703125" style="5" customWidth="1"/>
    <col min="9233" max="9237" width="0" style="5" hidden="1" customWidth="1"/>
    <col min="9238" max="9238" width="22.28515625" style="5" bestFit="1" customWidth="1"/>
    <col min="9239" max="9239" width="20.285156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28515625" style="5" customWidth="1"/>
    <col min="9481" max="9481" width="21.5703125" style="5" customWidth="1"/>
    <col min="9482" max="9483" width="19.42578125" style="5" customWidth="1"/>
    <col min="9484" max="9484" width="19.7109375" style="5" customWidth="1"/>
    <col min="9485" max="9486" width="19.5703125" style="5" customWidth="1"/>
    <col min="9487" max="9487" width="18.5703125" style="5" bestFit="1" customWidth="1"/>
    <col min="9488" max="9488" width="19.5703125" style="5" customWidth="1"/>
    <col min="9489" max="9493" width="0" style="5" hidden="1" customWidth="1"/>
    <col min="9494" max="9494" width="22.28515625" style="5" bestFit="1" customWidth="1"/>
    <col min="9495" max="9495" width="20.285156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28515625" style="5" customWidth="1"/>
    <col min="9737" max="9737" width="21.5703125" style="5" customWidth="1"/>
    <col min="9738" max="9739" width="19.42578125" style="5" customWidth="1"/>
    <col min="9740" max="9740" width="19.7109375" style="5" customWidth="1"/>
    <col min="9741" max="9742" width="19.5703125" style="5" customWidth="1"/>
    <col min="9743" max="9743" width="18.5703125" style="5" bestFit="1" customWidth="1"/>
    <col min="9744" max="9744" width="19.5703125" style="5" customWidth="1"/>
    <col min="9745" max="9749" width="0" style="5" hidden="1" customWidth="1"/>
    <col min="9750" max="9750" width="22.28515625" style="5" bestFit="1" customWidth="1"/>
    <col min="9751" max="9751" width="20.285156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28515625" style="5" customWidth="1"/>
    <col min="9993" max="9993" width="21.5703125" style="5" customWidth="1"/>
    <col min="9994" max="9995" width="19.42578125" style="5" customWidth="1"/>
    <col min="9996" max="9996" width="19.7109375" style="5" customWidth="1"/>
    <col min="9997" max="9998" width="19.5703125" style="5" customWidth="1"/>
    <col min="9999" max="9999" width="18.5703125" style="5" bestFit="1" customWidth="1"/>
    <col min="10000" max="10000" width="19.5703125" style="5" customWidth="1"/>
    <col min="10001" max="10005" width="0" style="5" hidden="1" customWidth="1"/>
    <col min="10006" max="10006" width="22.28515625" style="5" bestFit="1" customWidth="1"/>
    <col min="10007" max="10007" width="20.285156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28515625" style="5" customWidth="1"/>
    <col min="10249" max="10249" width="21.5703125" style="5" customWidth="1"/>
    <col min="10250" max="10251" width="19.42578125" style="5" customWidth="1"/>
    <col min="10252" max="10252" width="19.7109375" style="5" customWidth="1"/>
    <col min="10253" max="10254" width="19.5703125" style="5" customWidth="1"/>
    <col min="10255" max="10255" width="18.5703125" style="5" bestFit="1" customWidth="1"/>
    <col min="10256" max="10256" width="19.5703125" style="5" customWidth="1"/>
    <col min="10257" max="10261" width="0" style="5" hidden="1" customWidth="1"/>
    <col min="10262" max="10262" width="22.28515625" style="5" bestFit="1" customWidth="1"/>
    <col min="10263" max="10263" width="20.285156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28515625" style="5" customWidth="1"/>
    <col min="10505" max="10505" width="21.5703125" style="5" customWidth="1"/>
    <col min="10506" max="10507" width="19.42578125" style="5" customWidth="1"/>
    <col min="10508" max="10508" width="19.7109375" style="5" customWidth="1"/>
    <col min="10509" max="10510" width="19.5703125" style="5" customWidth="1"/>
    <col min="10511" max="10511" width="18.5703125" style="5" bestFit="1" customWidth="1"/>
    <col min="10512" max="10512" width="19.5703125" style="5" customWidth="1"/>
    <col min="10513" max="10517" width="0" style="5" hidden="1" customWidth="1"/>
    <col min="10518" max="10518" width="22.28515625" style="5" bestFit="1" customWidth="1"/>
    <col min="10519" max="10519" width="20.285156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28515625" style="5" customWidth="1"/>
    <col min="10761" max="10761" width="21.5703125" style="5" customWidth="1"/>
    <col min="10762" max="10763" width="19.42578125" style="5" customWidth="1"/>
    <col min="10764" max="10764" width="19.7109375" style="5" customWidth="1"/>
    <col min="10765" max="10766" width="19.5703125" style="5" customWidth="1"/>
    <col min="10767" max="10767" width="18.5703125" style="5" bestFit="1" customWidth="1"/>
    <col min="10768" max="10768" width="19.5703125" style="5" customWidth="1"/>
    <col min="10769" max="10773" width="0" style="5" hidden="1" customWidth="1"/>
    <col min="10774" max="10774" width="22.28515625" style="5" bestFit="1" customWidth="1"/>
    <col min="10775" max="10775" width="20.285156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28515625" style="5" customWidth="1"/>
    <col min="11017" max="11017" width="21.5703125" style="5" customWidth="1"/>
    <col min="11018" max="11019" width="19.42578125" style="5" customWidth="1"/>
    <col min="11020" max="11020" width="19.7109375" style="5" customWidth="1"/>
    <col min="11021" max="11022" width="19.5703125" style="5" customWidth="1"/>
    <col min="11023" max="11023" width="18.5703125" style="5" bestFit="1" customWidth="1"/>
    <col min="11024" max="11024" width="19.5703125" style="5" customWidth="1"/>
    <col min="11025" max="11029" width="0" style="5" hidden="1" customWidth="1"/>
    <col min="11030" max="11030" width="22.28515625" style="5" bestFit="1" customWidth="1"/>
    <col min="11031" max="11031" width="20.285156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28515625" style="5" customWidth="1"/>
    <col min="11273" max="11273" width="21.5703125" style="5" customWidth="1"/>
    <col min="11274" max="11275" width="19.42578125" style="5" customWidth="1"/>
    <col min="11276" max="11276" width="19.7109375" style="5" customWidth="1"/>
    <col min="11277" max="11278" width="19.5703125" style="5" customWidth="1"/>
    <col min="11279" max="11279" width="18.5703125" style="5" bestFit="1" customWidth="1"/>
    <col min="11280" max="11280" width="19.5703125" style="5" customWidth="1"/>
    <col min="11281" max="11285" width="0" style="5" hidden="1" customWidth="1"/>
    <col min="11286" max="11286" width="22.28515625" style="5" bestFit="1" customWidth="1"/>
    <col min="11287" max="11287" width="20.285156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28515625" style="5" customWidth="1"/>
    <col min="11529" max="11529" width="21.5703125" style="5" customWidth="1"/>
    <col min="11530" max="11531" width="19.42578125" style="5" customWidth="1"/>
    <col min="11532" max="11532" width="19.7109375" style="5" customWidth="1"/>
    <col min="11533" max="11534" width="19.5703125" style="5" customWidth="1"/>
    <col min="11535" max="11535" width="18.5703125" style="5" bestFit="1" customWidth="1"/>
    <col min="11536" max="11536" width="19.5703125" style="5" customWidth="1"/>
    <col min="11537" max="11541" width="0" style="5" hidden="1" customWidth="1"/>
    <col min="11542" max="11542" width="22.28515625" style="5" bestFit="1" customWidth="1"/>
    <col min="11543" max="11543" width="20.285156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28515625" style="5" customWidth="1"/>
    <col min="11785" max="11785" width="21.5703125" style="5" customWidth="1"/>
    <col min="11786" max="11787" width="19.42578125" style="5" customWidth="1"/>
    <col min="11788" max="11788" width="19.7109375" style="5" customWidth="1"/>
    <col min="11789" max="11790" width="19.5703125" style="5" customWidth="1"/>
    <col min="11791" max="11791" width="18.5703125" style="5" bestFit="1" customWidth="1"/>
    <col min="11792" max="11792" width="19.5703125" style="5" customWidth="1"/>
    <col min="11793" max="11797" width="0" style="5" hidden="1" customWidth="1"/>
    <col min="11798" max="11798" width="22.28515625" style="5" bestFit="1" customWidth="1"/>
    <col min="11799" max="11799" width="20.285156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28515625" style="5" customWidth="1"/>
    <col min="12041" max="12041" width="21.5703125" style="5" customWidth="1"/>
    <col min="12042" max="12043" width="19.42578125" style="5" customWidth="1"/>
    <col min="12044" max="12044" width="19.7109375" style="5" customWidth="1"/>
    <col min="12045" max="12046" width="19.5703125" style="5" customWidth="1"/>
    <col min="12047" max="12047" width="18.5703125" style="5" bestFit="1" customWidth="1"/>
    <col min="12048" max="12048" width="19.5703125" style="5" customWidth="1"/>
    <col min="12049" max="12053" width="0" style="5" hidden="1" customWidth="1"/>
    <col min="12054" max="12054" width="22.28515625" style="5" bestFit="1" customWidth="1"/>
    <col min="12055" max="12055" width="20.285156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28515625" style="5" customWidth="1"/>
    <col min="12297" max="12297" width="21.5703125" style="5" customWidth="1"/>
    <col min="12298" max="12299" width="19.42578125" style="5" customWidth="1"/>
    <col min="12300" max="12300" width="19.7109375" style="5" customWidth="1"/>
    <col min="12301" max="12302" width="19.5703125" style="5" customWidth="1"/>
    <col min="12303" max="12303" width="18.5703125" style="5" bestFit="1" customWidth="1"/>
    <col min="12304" max="12304" width="19.5703125" style="5" customWidth="1"/>
    <col min="12305" max="12309" width="0" style="5" hidden="1" customWidth="1"/>
    <col min="12310" max="12310" width="22.28515625" style="5" bestFit="1" customWidth="1"/>
    <col min="12311" max="12311" width="20.285156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28515625" style="5" customWidth="1"/>
    <col min="12553" max="12553" width="21.5703125" style="5" customWidth="1"/>
    <col min="12554" max="12555" width="19.42578125" style="5" customWidth="1"/>
    <col min="12556" max="12556" width="19.7109375" style="5" customWidth="1"/>
    <col min="12557" max="12558" width="19.5703125" style="5" customWidth="1"/>
    <col min="12559" max="12559" width="18.5703125" style="5" bestFit="1" customWidth="1"/>
    <col min="12560" max="12560" width="19.5703125" style="5" customWidth="1"/>
    <col min="12561" max="12565" width="0" style="5" hidden="1" customWidth="1"/>
    <col min="12566" max="12566" width="22.28515625" style="5" bestFit="1" customWidth="1"/>
    <col min="12567" max="12567" width="20.285156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28515625" style="5" customWidth="1"/>
    <col min="12809" max="12809" width="21.5703125" style="5" customWidth="1"/>
    <col min="12810" max="12811" width="19.42578125" style="5" customWidth="1"/>
    <col min="12812" max="12812" width="19.7109375" style="5" customWidth="1"/>
    <col min="12813" max="12814" width="19.5703125" style="5" customWidth="1"/>
    <col min="12815" max="12815" width="18.5703125" style="5" bestFit="1" customWidth="1"/>
    <col min="12816" max="12816" width="19.5703125" style="5" customWidth="1"/>
    <col min="12817" max="12821" width="0" style="5" hidden="1" customWidth="1"/>
    <col min="12822" max="12822" width="22.28515625" style="5" bestFit="1" customWidth="1"/>
    <col min="12823" max="12823" width="20.285156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28515625" style="5" customWidth="1"/>
    <col min="13065" max="13065" width="21.5703125" style="5" customWidth="1"/>
    <col min="13066" max="13067" width="19.42578125" style="5" customWidth="1"/>
    <col min="13068" max="13068" width="19.7109375" style="5" customWidth="1"/>
    <col min="13069" max="13070" width="19.5703125" style="5" customWidth="1"/>
    <col min="13071" max="13071" width="18.5703125" style="5" bestFit="1" customWidth="1"/>
    <col min="13072" max="13072" width="19.5703125" style="5" customWidth="1"/>
    <col min="13073" max="13077" width="0" style="5" hidden="1" customWidth="1"/>
    <col min="13078" max="13078" width="22.28515625" style="5" bestFit="1" customWidth="1"/>
    <col min="13079" max="13079" width="20.285156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28515625" style="5" customWidth="1"/>
    <col min="13321" max="13321" width="21.5703125" style="5" customWidth="1"/>
    <col min="13322" max="13323" width="19.42578125" style="5" customWidth="1"/>
    <col min="13324" max="13324" width="19.7109375" style="5" customWidth="1"/>
    <col min="13325" max="13326" width="19.5703125" style="5" customWidth="1"/>
    <col min="13327" max="13327" width="18.5703125" style="5" bestFit="1" customWidth="1"/>
    <col min="13328" max="13328" width="19.5703125" style="5" customWidth="1"/>
    <col min="13329" max="13333" width="0" style="5" hidden="1" customWidth="1"/>
    <col min="13334" max="13334" width="22.28515625" style="5" bestFit="1" customWidth="1"/>
    <col min="13335" max="13335" width="20.285156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28515625" style="5" customWidth="1"/>
    <col min="13577" max="13577" width="21.5703125" style="5" customWidth="1"/>
    <col min="13578" max="13579" width="19.42578125" style="5" customWidth="1"/>
    <col min="13580" max="13580" width="19.7109375" style="5" customWidth="1"/>
    <col min="13581" max="13582" width="19.5703125" style="5" customWidth="1"/>
    <col min="13583" max="13583" width="18.5703125" style="5" bestFit="1" customWidth="1"/>
    <col min="13584" max="13584" width="19.5703125" style="5" customWidth="1"/>
    <col min="13585" max="13589" width="0" style="5" hidden="1" customWidth="1"/>
    <col min="13590" max="13590" width="22.28515625" style="5" bestFit="1" customWidth="1"/>
    <col min="13591" max="13591" width="20.285156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28515625" style="5" customWidth="1"/>
    <col min="13833" max="13833" width="21.5703125" style="5" customWidth="1"/>
    <col min="13834" max="13835" width="19.42578125" style="5" customWidth="1"/>
    <col min="13836" max="13836" width="19.7109375" style="5" customWidth="1"/>
    <col min="13837" max="13838" width="19.5703125" style="5" customWidth="1"/>
    <col min="13839" max="13839" width="18.5703125" style="5" bestFit="1" customWidth="1"/>
    <col min="13840" max="13840" width="19.5703125" style="5" customWidth="1"/>
    <col min="13841" max="13845" width="0" style="5" hidden="1" customWidth="1"/>
    <col min="13846" max="13846" width="22.28515625" style="5" bestFit="1" customWidth="1"/>
    <col min="13847" max="13847" width="20.285156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28515625" style="5" customWidth="1"/>
    <col min="14089" max="14089" width="21.5703125" style="5" customWidth="1"/>
    <col min="14090" max="14091" width="19.42578125" style="5" customWidth="1"/>
    <col min="14092" max="14092" width="19.7109375" style="5" customWidth="1"/>
    <col min="14093" max="14094" width="19.5703125" style="5" customWidth="1"/>
    <col min="14095" max="14095" width="18.5703125" style="5" bestFit="1" customWidth="1"/>
    <col min="14096" max="14096" width="19.5703125" style="5" customWidth="1"/>
    <col min="14097" max="14101" width="0" style="5" hidden="1" customWidth="1"/>
    <col min="14102" max="14102" width="22.28515625" style="5" bestFit="1" customWidth="1"/>
    <col min="14103" max="14103" width="20.285156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28515625" style="5" customWidth="1"/>
    <col min="14345" max="14345" width="21.5703125" style="5" customWidth="1"/>
    <col min="14346" max="14347" width="19.42578125" style="5" customWidth="1"/>
    <col min="14348" max="14348" width="19.7109375" style="5" customWidth="1"/>
    <col min="14349" max="14350" width="19.5703125" style="5" customWidth="1"/>
    <col min="14351" max="14351" width="18.5703125" style="5" bestFit="1" customWidth="1"/>
    <col min="14352" max="14352" width="19.5703125" style="5" customWidth="1"/>
    <col min="14353" max="14357" width="0" style="5" hidden="1" customWidth="1"/>
    <col min="14358" max="14358" width="22.28515625" style="5" bestFit="1" customWidth="1"/>
    <col min="14359" max="14359" width="20.285156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28515625" style="5" customWidth="1"/>
    <col min="14601" max="14601" width="21.5703125" style="5" customWidth="1"/>
    <col min="14602" max="14603" width="19.42578125" style="5" customWidth="1"/>
    <col min="14604" max="14604" width="19.7109375" style="5" customWidth="1"/>
    <col min="14605" max="14606" width="19.5703125" style="5" customWidth="1"/>
    <col min="14607" max="14607" width="18.5703125" style="5" bestFit="1" customWidth="1"/>
    <col min="14608" max="14608" width="19.5703125" style="5" customWidth="1"/>
    <col min="14609" max="14613" width="0" style="5" hidden="1" customWidth="1"/>
    <col min="14614" max="14614" width="22.28515625" style="5" bestFit="1" customWidth="1"/>
    <col min="14615" max="14615" width="20.285156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28515625" style="5" customWidth="1"/>
    <col min="14857" max="14857" width="21.5703125" style="5" customWidth="1"/>
    <col min="14858" max="14859" width="19.42578125" style="5" customWidth="1"/>
    <col min="14860" max="14860" width="19.7109375" style="5" customWidth="1"/>
    <col min="14861" max="14862" width="19.5703125" style="5" customWidth="1"/>
    <col min="14863" max="14863" width="18.5703125" style="5" bestFit="1" customWidth="1"/>
    <col min="14864" max="14864" width="19.5703125" style="5" customWidth="1"/>
    <col min="14865" max="14869" width="0" style="5" hidden="1" customWidth="1"/>
    <col min="14870" max="14870" width="22.28515625" style="5" bestFit="1" customWidth="1"/>
    <col min="14871" max="14871" width="20.285156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28515625" style="5" customWidth="1"/>
    <col min="15113" max="15113" width="21.5703125" style="5" customWidth="1"/>
    <col min="15114" max="15115" width="19.42578125" style="5" customWidth="1"/>
    <col min="15116" max="15116" width="19.7109375" style="5" customWidth="1"/>
    <col min="15117" max="15118" width="19.5703125" style="5" customWidth="1"/>
    <col min="15119" max="15119" width="18.5703125" style="5" bestFit="1" customWidth="1"/>
    <col min="15120" max="15120" width="19.5703125" style="5" customWidth="1"/>
    <col min="15121" max="15125" width="0" style="5" hidden="1" customWidth="1"/>
    <col min="15126" max="15126" width="22.28515625" style="5" bestFit="1" customWidth="1"/>
    <col min="15127" max="15127" width="20.285156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28515625" style="5" customWidth="1"/>
    <col min="15369" max="15369" width="21.5703125" style="5" customWidth="1"/>
    <col min="15370" max="15371" width="19.42578125" style="5" customWidth="1"/>
    <col min="15372" max="15372" width="19.7109375" style="5" customWidth="1"/>
    <col min="15373" max="15374" width="19.5703125" style="5" customWidth="1"/>
    <col min="15375" max="15375" width="18.5703125" style="5" bestFit="1" customWidth="1"/>
    <col min="15376" max="15376" width="19.5703125" style="5" customWidth="1"/>
    <col min="15377" max="15381" width="0" style="5" hidden="1" customWidth="1"/>
    <col min="15382" max="15382" width="22.28515625" style="5" bestFit="1" customWidth="1"/>
    <col min="15383" max="15383" width="20.285156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28515625" style="5" customWidth="1"/>
    <col min="15625" max="15625" width="21.5703125" style="5" customWidth="1"/>
    <col min="15626" max="15627" width="19.42578125" style="5" customWidth="1"/>
    <col min="15628" max="15628" width="19.7109375" style="5" customWidth="1"/>
    <col min="15629" max="15630" width="19.5703125" style="5" customWidth="1"/>
    <col min="15631" max="15631" width="18.5703125" style="5" bestFit="1" customWidth="1"/>
    <col min="15632" max="15632" width="19.5703125" style="5" customWidth="1"/>
    <col min="15633" max="15637" width="0" style="5" hidden="1" customWidth="1"/>
    <col min="15638" max="15638" width="22.28515625" style="5" bestFit="1" customWidth="1"/>
    <col min="15639" max="15639" width="20.285156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28515625" style="5" customWidth="1"/>
    <col min="15881" max="15881" width="21.5703125" style="5" customWidth="1"/>
    <col min="15882" max="15883" width="19.42578125" style="5" customWidth="1"/>
    <col min="15884" max="15884" width="19.7109375" style="5" customWidth="1"/>
    <col min="15885" max="15886" width="19.5703125" style="5" customWidth="1"/>
    <col min="15887" max="15887" width="18.5703125" style="5" bestFit="1" customWidth="1"/>
    <col min="15888" max="15888" width="19.5703125" style="5" customWidth="1"/>
    <col min="15889" max="15893" width="0" style="5" hidden="1" customWidth="1"/>
    <col min="15894" max="15894" width="22.28515625" style="5" bestFit="1" customWidth="1"/>
    <col min="15895" max="15895" width="20.285156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28515625" style="5" customWidth="1"/>
    <col min="16137" max="16137" width="21.5703125" style="5" customWidth="1"/>
    <col min="16138" max="16139" width="19.42578125" style="5" customWidth="1"/>
    <col min="16140" max="16140" width="19.7109375" style="5" customWidth="1"/>
    <col min="16141" max="16142" width="19.5703125" style="5" customWidth="1"/>
    <col min="16143" max="16143" width="18.5703125" style="5" bestFit="1" customWidth="1"/>
    <col min="16144" max="16144" width="19.5703125" style="5" customWidth="1"/>
    <col min="16145" max="16149" width="0" style="5" hidden="1" customWidth="1"/>
    <col min="16150" max="16150" width="22.28515625" style="5" bestFit="1" customWidth="1"/>
    <col min="16151" max="16151" width="20.285156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8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 t="s">
        <v>24</v>
      </c>
      <c r="X5" s="17" t="s">
        <v>25</v>
      </c>
    </row>
    <row r="6" spans="1:29" s="25" customFormat="1" ht="23.25" customHeight="1" x14ac:dyDescent="0.2">
      <c r="A6" s="19"/>
      <c r="B6" s="6"/>
      <c r="C6" s="6"/>
      <c r="D6" s="6"/>
      <c r="E6" s="6"/>
      <c r="F6" s="19" t="s">
        <v>26</v>
      </c>
      <c r="G6" s="20">
        <f t="shared" ref="G6:U6" si="0">SUM(G7:G30)</f>
        <v>615550000</v>
      </c>
      <c r="H6" s="21">
        <f>SUM(H7:H30)</f>
        <v>0</v>
      </c>
      <c r="I6" s="22">
        <f t="shared" si="0"/>
        <v>615550000</v>
      </c>
      <c r="J6" s="23">
        <f t="shared" si="0"/>
        <v>41582734.300000004</v>
      </c>
      <c r="K6" s="23">
        <f t="shared" si="0"/>
        <v>46866086.720000006</v>
      </c>
      <c r="L6" s="23">
        <f t="shared" si="0"/>
        <v>50551761.240000002</v>
      </c>
      <c r="M6" s="23">
        <f t="shared" si="0"/>
        <v>50082541.059999995</v>
      </c>
      <c r="N6" s="23">
        <f t="shared" si="0"/>
        <v>46162820.290000007</v>
      </c>
      <c r="O6" s="23">
        <f t="shared" si="0"/>
        <v>46090444.670000002</v>
      </c>
      <c r="P6" s="23">
        <f t="shared" si="0"/>
        <v>40184206.5</v>
      </c>
      <c r="Q6" s="23">
        <f t="shared" si="0"/>
        <v>0</v>
      </c>
      <c r="R6" s="23">
        <f t="shared" si="0"/>
        <v>0</v>
      </c>
      <c r="S6" s="23">
        <f t="shared" si="0"/>
        <v>0</v>
      </c>
      <c r="T6" s="23">
        <f t="shared" si="0"/>
        <v>0</v>
      </c>
      <c r="U6" s="23">
        <f t="shared" si="0"/>
        <v>0</v>
      </c>
      <c r="V6" s="20">
        <f>SUM(J6:U6)</f>
        <v>321520594.78000003</v>
      </c>
      <c r="W6" s="24"/>
      <c r="X6" s="24"/>
    </row>
    <row r="7" spans="1:29" s="35" customFormat="1" ht="23.25" customHeight="1" x14ac:dyDescent="0.2">
      <c r="A7" s="26">
        <v>2</v>
      </c>
      <c r="B7" s="26">
        <v>1</v>
      </c>
      <c r="C7" s="26">
        <v>1</v>
      </c>
      <c r="D7" s="26">
        <v>1</v>
      </c>
      <c r="E7" s="27" t="s">
        <v>27</v>
      </c>
      <c r="F7" s="28" t="s">
        <v>28</v>
      </c>
      <c r="G7" s="29">
        <f>+'[1]PRESUP. EJEC. 2025'!C9</f>
        <v>261500000</v>
      </c>
      <c r="H7" s="30">
        <f>+'[1]PRESUP. EJEC. 2025'!D9</f>
        <v>-3000000</v>
      </c>
      <c r="I7" s="31">
        <f>+G7+H7</f>
        <v>258500000</v>
      </c>
      <c r="J7" s="30">
        <v>20462417.399999999</v>
      </c>
      <c r="K7" s="30">
        <f>20625500</f>
        <v>20625500</v>
      </c>
      <c r="L7" s="30">
        <f>20040500</f>
        <v>20040500</v>
      </c>
      <c r="M7" s="30">
        <v>20371000</v>
      </c>
      <c r="N7" s="30">
        <v>20256000</v>
      </c>
      <c r="O7" s="30">
        <v>20487000</v>
      </c>
      <c r="P7" s="30">
        <v>20343000</v>
      </c>
      <c r="Q7" s="30"/>
      <c r="R7" s="30"/>
      <c r="S7" s="30"/>
      <c r="T7" s="32"/>
      <c r="U7" s="30"/>
      <c r="V7" s="33">
        <f>SUM(J7:U7)</f>
        <v>142585417.40000001</v>
      </c>
      <c r="W7" s="34"/>
      <c r="X7" s="34"/>
      <c r="Y7" s="34"/>
      <c r="Z7" s="34"/>
      <c r="AA7" s="34"/>
      <c r="AB7" s="34"/>
    </row>
    <row r="8" spans="1:29" s="35" customFormat="1" ht="23.25" hidden="1" customHeight="1" x14ac:dyDescent="0.2">
      <c r="A8" s="26">
        <v>2</v>
      </c>
      <c r="B8" s="26">
        <v>1</v>
      </c>
      <c r="C8" s="26">
        <v>1</v>
      </c>
      <c r="D8" s="26">
        <v>2</v>
      </c>
      <c r="E8" s="27" t="s">
        <v>29</v>
      </c>
      <c r="F8" s="28" t="s">
        <v>30</v>
      </c>
      <c r="G8" s="29">
        <v>0</v>
      </c>
      <c r="H8" s="30">
        <f>+'[1]PRESUP. EJEC. 2025'!D11</f>
        <v>0</v>
      </c>
      <c r="I8" s="31">
        <f t="shared" ref="I8:I30" si="1">+G8+H8</f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2"/>
      <c r="U8" s="30"/>
      <c r="V8" s="33">
        <f>SUM(J8:U8)</f>
        <v>0</v>
      </c>
      <c r="W8" s="34">
        <f>+P8*5</f>
        <v>0</v>
      </c>
      <c r="X8" s="34"/>
      <c r="Y8" s="34"/>
      <c r="Z8" s="34"/>
      <c r="AA8" s="34"/>
      <c r="AB8" s="34"/>
    </row>
    <row r="9" spans="1:29" s="35" customFormat="1" ht="23.25" customHeight="1" x14ac:dyDescent="0.2">
      <c r="A9" s="26">
        <v>2</v>
      </c>
      <c r="B9" s="26">
        <v>1</v>
      </c>
      <c r="C9" s="26">
        <v>1</v>
      </c>
      <c r="D9" s="26">
        <v>2</v>
      </c>
      <c r="E9" s="27" t="s">
        <v>31</v>
      </c>
      <c r="F9" s="36" t="s">
        <v>32</v>
      </c>
      <c r="G9" s="29">
        <f>+'[1]PRESUP. EJEC. 2025'!C12</f>
        <v>39000000</v>
      </c>
      <c r="H9" s="37">
        <f>+'[1]PRESUP. EJEC. 2025'!D12</f>
        <v>-26000000</v>
      </c>
      <c r="I9" s="31">
        <f t="shared" si="1"/>
        <v>13000000</v>
      </c>
      <c r="J9" s="30">
        <v>0</v>
      </c>
      <c r="K9" s="30">
        <v>2366600</v>
      </c>
      <c r="L9" s="30">
        <v>5685600</v>
      </c>
      <c r="M9" s="30">
        <v>0</v>
      </c>
      <c r="N9" s="30">
        <v>480000</v>
      </c>
      <c r="O9" s="30">
        <v>62720</v>
      </c>
      <c r="P9" s="30">
        <v>0</v>
      </c>
      <c r="Q9" s="30"/>
      <c r="R9" s="30"/>
      <c r="S9" s="30"/>
      <c r="T9" s="32"/>
      <c r="U9" s="30"/>
      <c r="V9" s="33">
        <f t="shared" ref="V9:V83" si="2">SUM(J9:U9)</f>
        <v>8594920</v>
      </c>
      <c r="W9" s="34"/>
      <c r="X9" s="34"/>
      <c r="Y9" s="34"/>
      <c r="Z9" s="34"/>
      <c r="AA9" s="34"/>
      <c r="AB9" s="34"/>
    </row>
    <row r="10" spans="1:29" s="35" customFormat="1" ht="23.25" customHeight="1" x14ac:dyDescent="0.2">
      <c r="A10" s="26">
        <v>2</v>
      </c>
      <c r="B10" s="26">
        <v>1</v>
      </c>
      <c r="C10" s="26">
        <v>1</v>
      </c>
      <c r="D10" s="26">
        <v>2</v>
      </c>
      <c r="E10" s="27" t="s">
        <v>33</v>
      </c>
      <c r="F10" s="28" t="s">
        <v>34</v>
      </c>
      <c r="G10" s="29">
        <f>+'[1]PRESUP. EJEC. 2025'!C13</f>
        <v>71500000</v>
      </c>
      <c r="H10" s="38">
        <f>+'[1]PRESUP. EJEC. 2025'!D13</f>
        <v>16200000</v>
      </c>
      <c r="I10" s="31">
        <f>+G10+H10</f>
        <v>87700000</v>
      </c>
      <c r="J10" s="30">
        <v>9007000</v>
      </c>
      <c r="K10" s="30">
        <v>9436000</v>
      </c>
      <c r="L10" s="30">
        <v>8957000</v>
      </c>
      <c r="M10" s="30">
        <v>8908000</v>
      </c>
      <c r="N10" s="30">
        <v>8669000</v>
      </c>
      <c r="O10" s="30">
        <v>8988191</v>
      </c>
      <c r="P10" s="30">
        <v>9235919.2400000002</v>
      </c>
      <c r="Q10" s="30"/>
      <c r="R10" s="30"/>
      <c r="S10" s="30"/>
      <c r="T10" s="32"/>
      <c r="U10" s="30"/>
      <c r="V10" s="33">
        <f>SUM(J10:U10)</f>
        <v>63201110.240000002</v>
      </c>
      <c r="W10" s="34"/>
      <c r="X10" s="34"/>
      <c r="Y10" s="34"/>
      <c r="Z10" s="34"/>
      <c r="AA10" s="34"/>
      <c r="AB10" s="34"/>
    </row>
    <row r="11" spans="1:29" s="35" customFormat="1" ht="23.25" customHeight="1" x14ac:dyDescent="0.2">
      <c r="A11" s="26">
        <v>2</v>
      </c>
      <c r="B11" s="26">
        <v>1</v>
      </c>
      <c r="C11" s="26">
        <v>1</v>
      </c>
      <c r="D11" s="26">
        <v>2</v>
      </c>
      <c r="E11" s="27" t="s">
        <v>35</v>
      </c>
      <c r="F11" s="28" t="s">
        <v>36</v>
      </c>
      <c r="G11" s="29">
        <f>+'[1]PRESUP. EJEC. 2025'!C14</f>
        <v>22300000</v>
      </c>
      <c r="H11" s="30">
        <f>+'[1]PRESUP. EJEC. 2025'!D14</f>
        <v>9800000</v>
      </c>
      <c r="I11" s="31">
        <f>+G11+H11</f>
        <v>32100000</v>
      </c>
      <c r="J11" s="30">
        <v>2920000</v>
      </c>
      <c r="K11" s="30">
        <v>2920000</v>
      </c>
      <c r="L11" s="30">
        <v>3664362</v>
      </c>
      <c r="M11" s="30">
        <v>8409070.8800000008</v>
      </c>
      <c r="N11" s="30">
        <v>5480070.8799999999</v>
      </c>
      <c r="O11" s="30">
        <v>4122996.77</v>
      </c>
      <c r="P11" s="30">
        <v>743000</v>
      </c>
      <c r="Q11" s="30"/>
      <c r="R11" s="30"/>
      <c r="S11" s="30"/>
      <c r="T11" s="32"/>
      <c r="U11" s="30"/>
      <c r="V11" s="33">
        <f>SUM(J11:U11)</f>
        <v>28259500.530000001</v>
      </c>
      <c r="W11" s="34"/>
      <c r="X11" s="34"/>
      <c r="Y11" s="34"/>
      <c r="Z11" s="34"/>
      <c r="AA11" s="34"/>
      <c r="AB11" s="34"/>
    </row>
    <row r="12" spans="1:29" s="35" customFormat="1" ht="23.25" customHeight="1" x14ac:dyDescent="0.2">
      <c r="A12" s="26">
        <v>2</v>
      </c>
      <c r="B12" s="26">
        <v>1</v>
      </c>
      <c r="C12" s="26">
        <v>1</v>
      </c>
      <c r="D12" s="26">
        <v>2</v>
      </c>
      <c r="E12" s="27" t="s">
        <v>37</v>
      </c>
      <c r="F12" s="28" t="s">
        <v>38</v>
      </c>
      <c r="G12" s="29">
        <v>0</v>
      </c>
      <c r="H12" s="30">
        <v>3000000</v>
      </c>
      <c r="I12" s="31">
        <f>+G12+H12</f>
        <v>3000000</v>
      </c>
      <c r="J12" s="30">
        <v>0</v>
      </c>
      <c r="K12" s="30">
        <v>0</v>
      </c>
      <c r="L12" s="30">
        <v>0</v>
      </c>
      <c r="M12" s="30">
        <v>132000</v>
      </c>
      <c r="N12" s="30">
        <v>72000</v>
      </c>
      <c r="O12" s="30">
        <v>72000</v>
      </c>
      <c r="P12" s="30">
        <v>72000</v>
      </c>
      <c r="Q12" s="30"/>
      <c r="R12" s="30"/>
      <c r="S12" s="30"/>
      <c r="T12" s="32"/>
      <c r="U12" s="30"/>
      <c r="V12" s="33">
        <f>SUM(J12:U12)</f>
        <v>348000</v>
      </c>
      <c r="W12" s="34"/>
      <c r="X12" s="34"/>
      <c r="Y12" s="34"/>
      <c r="Z12" s="34"/>
      <c r="AA12" s="34"/>
      <c r="AB12" s="34"/>
    </row>
    <row r="13" spans="1:29" s="35" customFormat="1" ht="23.25" customHeight="1" x14ac:dyDescent="0.2">
      <c r="A13" s="26">
        <v>2</v>
      </c>
      <c r="B13" s="26">
        <v>1</v>
      </c>
      <c r="C13" s="26">
        <v>1</v>
      </c>
      <c r="D13" s="26">
        <v>3</v>
      </c>
      <c r="E13" s="27" t="s">
        <v>27</v>
      </c>
      <c r="F13" s="28" t="s">
        <v>39</v>
      </c>
      <c r="G13" s="29">
        <f>+'[1]PRESUP. EJEC. 2025'!C16</f>
        <v>34000000</v>
      </c>
      <c r="H13" s="30">
        <f>+'[1]PRESUP. EJEC. 2025'!D16</f>
        <v>0</v>
      </c>
      <c r="I13" s="31">
        <f t="shared" si="1"/>
        <v>34000000</v>
      </c>
      <c r="J13" s="30">
        <v>2676350</v>
      </c>
      <c r="K13" s="30">
        <v>2676350</v>
      </c>
      <c r="L13" s="30">
        <v>2676350</v>
      </c>
      <c r="M13" s="30">
        <v>2616350</v>
      </c>
      <c r="N13" s="30">
        <v>2616350</v>
      </c>
      <c r="O13" s="30">
        <v>2616350</v>
      </c>
      <c r="P13" s="30">
        <v>2616350</v>
      </c>
      <c r="Q13" s="30"/>
      <c r="R13" s="30"/>
      <c r="S13" s="30"/>
      <c r="T13" s="32"/>
      <c r="U13" s="30"/>
      <c r="V13" s="33">
        <f t="shared" si="2"/>
        <v>18494450</v>
      </c>
      <c r="W13" s="34"/>
      <c r="X13" s="24"/>
      <c r="Y13" s="24"/>
      <c r="Z13" s="24"/>
      <c r="AA13" s="24"/>
      <c r="AB13" s="24">
        <f>SUM(AB10:AB11)</f>
        <v>0</v>
      </c>
      <c r="AC13" s="24">
        <f>SUM(AC10:AC11)</f>
        <v>0</v>
      </c>
    </row>
    <row r="14" spans="1:29" s="35" customFormat="1" ht="23.25" customHeight="1" x14ac:dyDescent="0.2">
      <c r="A14" s="26">
        <v>2</v>
      </c>
      <c r="B14" s="26">
        <v>1</v>
      </c>
      <c r="C14" s="26">
        <v>1</v>
      </c>
      <c r="D14" s="26">
        <v>4</v>
      </c>
      <c r="E14" s="27" t="s">
        <v>27</v>
      </c>
      <c r="F14" s="39" t="s">
        <v>40</v>
      </c>
      <c r="G14" s="29">
        <f>+'[1]PRESUP. EJEC. 2025'!C17</f>
        <v>37450000</v>
      </c>
      <c r="H14" s="30">
        <f>+'[1]PRESUP. EJEC. 2025'!D17</f>
        <v>2500000</v>
      </c>
      <c r="I14" s="31">
        <f t="shared" si="1"/>
        <v>39950000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/>
      <c r="R14" s="30"/>
      <c r="S14" s="30"/>
      <c r="T14" s="32"/>
      <c r="U14" s="30"/>
      <c r="V14" s="33">
        <f t="shared" si="2"/>
        <v>0</v>
      </c>
      <c r="W14" s="34"/>
      <c r="X14" s="34"/>
      <c r="Y14" s="34"/>
      <c r="Z14" s="34"/>
      <c r="AA14" s="34"/>
      <c r="AB14" s="34"/>
    </row>
    <row r="15" spans="1:29" s="35" customFormat="1" ht="23.25" customHeight="1" x14ac:dyDescent="0.2">
      <c r="A15" s="26">
        <v>2</v>
      </c>
      <c r="B15" s="26">
        <v>1</v>
      </c>
      <c r="C15" s="26">
        <v>1</v>
      </c>
      <c r="D15" s="26">
        <v>5</v>
      </c>
      <c r="E15" s="27" t="s">
        <v>41</v>
      </c>
      <c r="F15" s="28" t="s">
        <v>42</v>
      </c>
      <c r="G15" s="29">
        <f>+'[1]PRESUP. EJEC. 2025'!C19</f>
        <v>2600000</v>
      </c>
      <c r="H15" s="30">
        <f>+'[1]PRESUP. EJEC. 2025'!D19</f>
        <v>0</v>
      </c>
      <c r="I15" s="31">
        <f t="shared" si="1"/>
        <v>2600000</v>
      </c>
      <c r="J15" s="30">
        <v>0</v>
      </c>
      <c r="K15" s="30">
        <v>0</v>
      </c>
      <c r="L15" s="30">
        <v>88000</v>
      </c>
      <c r="M15" s="30">
        <v>0</v>
      </c>
      <c r="N15" s="30">
        <v>0</v>
      </c>
      <c r="O15" s="30">
        <v>160590.68</v>
      </c>
      <c r="P15" s="30">
        <v>0</v>
      </c>
      <c r="Q15" s="30"/>
      <c r="R15" s="30"/>
      <c r="S15" s="30"/>
      <c r="T15" s="32"/>
      <c r="U15" s="30"/>
      <c r="V15" s="33">
        <f t="shared" si="2"/>
        <v>248590.68</v>
      </c>
      <c r="W15" s="34"/>
      <c r="X15" s="34"/>
      <c r="Y15" s="34"/>
      <c r="Z15" s="34"/>
      <c r="AA15" s="34"/>
      <c r="AB15" s="34"/>
    </row>
    <row r="16" spans="1:29" s="35" customFormat="1" ht="23.25" customHeight="1" x14ac:dyDescent="0.2">
      <c r="A16" s="26">
        <v>2</v>
      </c>
      <c r="B16" s="26">
        <v>1</v>
      </c>
      <c r="C16" s="26">
        <v>1</v>
      </c>
      <c r="D16" s="26">
        <v>6</v>
      </c>
      <c r="E16" s="27" t="s">
        <v>27</v>
      </c>
      <c r="F16" s="28" t="s">
        <v>43</v>
      </c>
      <c r="G16" s="29">
        <f>+'[1]PRESUP. EJEC. 2025'!C20</f>
        <v>1800000</v>
      </c>
      <c r="H16" s="30">
        <f>+'[1]PRESUP. EJEC. 2025'!D20</f>
        <v>0</v>
      </c>
      <c r="I16" s="31">
        <f t="shared" si="1"/>
        <v>1800000</v>
      </c>
      <c r="J16" s="30">
        <v>0</v>
      </c>
      <c r="K16" s="30">
        <v>0</v>
      </c>
      <c r="L16" s="30">
        <v>617766.49</v>
      </c>
      <c r="M16" s="30">
        <v>0</v>
      </c>
      <c r="N16" s="30">
        <v>0</v>
      </c>
      <c r="O16" s="30">
        <v>718735.58</v>
      </c>
      <c r="P16" s="30">
        <v>0</v>
      </c>
      <c r="Q16" s="30"/>
      <c r="R16" s="30"/>
      <c r="S16" s="30"/>
      <c r="T16" s="32"/>
      <c r="U16" s="30"/>
      <c r="V16" s="33">
        <f t="shared" si="2"/>
        <v>1336502.0699999998</v>
      </c>
      <c r="W16" s="34"/>
      <c r="X16" s="34"/>
      <c r="Y16" s="34"/>
      <c r="Z16" s="34"/>
      <c r="AA16" s="34"/>
      <c r="AB16" s="34"/>
    </row>
    <row r="17" spans="1:28" s="35" customFormat="1" ht="23.25" customHeight="1" x14ac:dyDescent="0.2">
      <c r="A17" s="26">
        <v>2</v>
      </c>
      <c r="B17" s="26">
        <v>1</v>
      </c>
      <c r="C17" s="26">
        <v>2</v>
      </c>
      <c r="D17" s="26">
        <v>2</v>
      </c>
      <c r="E17" s="27" t="s">
        <v>27</v>
      </c>
      <c r="F17" s="36" t="s">
        <v>44</v>
      </c>
      <c r="G17" s="29">
        <f>+'[1]PRESUP. EJEC. 2025'!C22</f>
        <v>2900000</v>
      </c>
      <c r="H17" s="37">
        <f>+'[1]PRESUP. EJEC. 2025'!D22</f>
        <v>0</v>
      </c>
      <c r="I17" s="31">
        <f t="shared" si="1"/>
        <v>2900000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/>
      <c r="R17" s="30"/>
      <c r="S17" s="30"/>
      <c r="T17" s="32"/>
      <c r="U17" s="30"/>
      <c r="V17" s="33">
        <f>SUM(J17:U17)</f>
        <v>0</v>
      </c>
      <c r="W17" s="34"/>
      <c r="X17" s="34"/>
      <c r="Y17" s="34"/>
      <c r="Z17" s="34"/>
      <c r="AA17" s="34"/>
      <c r="AB17" s="34"/>
    </row>
    <row r="18" spans="1:28" s="35" customFormat="1" ht="23.25" hidden="1" customHeight="1" x14ac:dyDescent="0.2">
      <c r="A18" s="26">
        <v>2</v>
      </c>
      <c r="B18" s="26">
        <v>1</v>
      </c>
      <c r="C18" s="26">
        <v>2</v>
      </c>
      <c r="D18" s="26">
        <v>2</v>
      </c>
      <c r="E18" s="27" t="s">
        <v>45</v>
      </c>
      <c r="F18" s="39" t="s">
        <v>46</v>
      </c>
      <c r="G18" s="29">
        <v>0</v>
      </c>
      <c r="H18" s="37">
        <v>0</v>
      </c>
      <c r="I18" s="31">
        <f t="shared" si="1"/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2"/>
      <c r="U18" s="30"/>
      <c r="V18" s="33">
        <f>SUM(J18:U18)</f>
        <v>0</v>
      </c>
      <c r="W18" s="34"/>
      <c r="X18" s="34"/>
      <c r="Y18" s="34"/>
      <c r="Z18" s="34"/>
      <c r="AA18" s="34"/>
      <c r="AB18" s="34"/>
    </row>
    <row r="19" spans="1:28" s="35" customFormat="1" ht="23.25" customHeight="1" x14ac:dyDescent="0.2">
      <c r="A19" s="26">
        <v>2</v>
      </c>
      <c r="B19" s="26">
        <v>1</v>
      </c>
      <c r="C19" s="26">
        <v>2</v>
      </c>
      <c r="D19" s="26">
        <v>2</v>
      </c>
      <c r="E19" s="27" t="s">
        <v>47</v>
      </c>
      <c r="F19" s="36" t="s">
        <v>48</v>
      </c>
      <c r="G19" s="29">
        <f>+'[1]PRESUP. EJEC. 2025'!C24</f>
        <v>6000000</v>
      </c>
      <c r="H19" s="37">
        <f>+'[1]PRESUP. EJEC. 2025'!D24</f>
        <v>-2500000</v>
      </c>
      <c r="I19" s="31">
        <f>+G19+H19</f>
        <v>3500000</v>
      </c>
      <c r="J19" s="30">
        <v>0</v>
      </c>
      <c r="K19" s="30">
        <v>178000</v>
      </c>
      <c r="L19" s="30">
        <v>89000</v>
      </c>
      <c r="M19" s="30">
        <v>89000</v>
      </c>
      <c r="N19" s="30">
        <v>89000</v>
      </c>
      <c r="O19" s="30">
        <v>123000</v>
      </c>
      <c r="P19" s="30">
        <v>123000</v>
      </c>
      <c r="Q19" s="30"/>
      <c r="R19" s="30"/>
      <c r="S19" s="30"/>
      <c r="T19" s="32"/>
      <c r="U19" s="30"/>
      <c r="V19" s="33">
        <f>SUM(J19:U19)</f>
        <v>691000</v>
      </c>
      <c r="W19" s="34"/>
      <c r="X19" s="34"/>
      <c r="Y19" s="34"/>
      <c r="Z19" s="34"/>
      <c r="AA19" s="34"/>
      <c r="AB19" s="34"/>
    </row>
    <row r="20" spans="1:28" s="35" customFormat="1" ht="23.25" customHeight="1" x14ac:dyDescent="0.2">
      <c r="A20" s="26">
        <v>2</v>
      </c>
      <c r="B20" s="26">
        <v>1</v>
      </c>
      <c r="C20" s="26">
        <v>2</v>
      </c>
      <c r="D20" s="26">
        <v>2</v>
      </c>
      <c r="E20" s="27" t="s">
        <v>29</v>
      </c>
      <c r="F20" s="36" t="s">
        <v>49</v>
      </c>
      <c r="G20" s="29">
        <f>+'[1]PRESUP. EJEC. 2025'!C25</f>
        <v>14200000</v>
      </c>
      <c r="H20" s="37">
        <f>+'[1]PRESUP. EJEC. 2025'!D25</f>
        <v>0</v>
      </c>
      <c r="I20" s="31">
        <f t="shared" si="1"/>
        <v>14200000</v>
      </c>
      <c r="J20" s="30">
        <v>1535500</v>
      </c>
      <c r="K20" s="30">
        <v>1589500</v>
      </c>
      <c r="L20" s="30">
        <v>1624500</v>
      </c>
      <c r="M20" s="30">
        <v>1660500</v>
      </c>
      <c r="N20" s="30">
        <v>1660500</v>
      </c>
      <c r="O20" s="30">
        <v>1699500</v>
      </c>
      <c r="P20" s="30">
        <v>1720500</v>
      </c>
      <c r="Q20" s="30"/>
      <c r="R20" s="30"/>
      <c r="S20" s="30"/>
      <c r="T20" s="32"/>
      <c r="U20" s="30"/>
      <c r="V20" s="33">
        <f t="shared" si="2"/>
        <v>11490500</v>
      </c>
      <c r="W20" s="34"/>
      <c r="X20" s="34"/>
      <c r="Y20" s="34"/>
      <c r="Z20" s="34"/>
      <c r="AA20" s="34"/>
      <c r="AB20" s="34"/>
    </row>
    <row r="21" spans="1:28" s="35" customFormat="1" ht="23.25" customHeight="1" x14ac:dyDescent="0.2">
      <c r="A21" s="26">
        <v>2</v>
      </c>
      <c r="B21" s="26">
        <v>1</v>
      </c>
      <c r="C21" s="26">
        <v>2</v>
      </c>
      <c r="D21" s="26">
        <v>2</v>
      </c>
      <c r="E21" s="27" t="s">
        <v>31</v>
      </c>
      <c r="F21" s="36" t="s">
        <v>50</v>
      </c>
      <c r="G21" s="29">
        <f>+'[1]PRESUP. EJEC. 2025'!C26</f>
        <v>15900000</v>
      </c>
      <c r="H21" s="37">
        <f>+'[1]PRESUP. EJEC. 2025'!D26</f>
        <v>0</v>
      </c>
      <c r="I21" s="31">
        <f t="shared" si="1"/>
        <v>15900000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/>
      <c r="R21" s="30"/>
      <c r="S21" s="30"/>
      <c r="T21" s="32"/>
      <c r="U21" s="30"/>
      <c r="V21" s="33">
        <f t="shared" si="2"/>
        <v>0</v>
      </c>
      <c r="W21" s="34"/>
      <c r="X21" s="34"/>
      <c r="Y21" s="34"/>
      <c r="Z21" s="34"/>
      <c r="AA21" s="34"/>
      <c r="AB21" s="34"/>
    </row>
    <row r="22" spans="1:28" s="35" customFormat="1" ht="23.25" customHeight="1" x14ac:dyDescent="0.2">
      <c r="A22" s="26">
        <v>2</v>
      </c>
      <c r="B22" s="26">
        <v>1</v>
      </c>
      <c r="C22" s="26">
        <v>2</v>
      </c>
      <c r="D22" s="26">
        <v>2</v>
      </c>
      <c r="E22" s="27" t="s">
        <v>33</v>
      </c>
      <c r="F22" s="36" t="s">
        <v>51</v>
      </c>
      <c r="G22" s="29">
        <f>+'[1]PRESUP. EJEC. 2025'!C27</f>
        <v>3800000</v>
      </c>
      <c r="H22" s="37">
        <f>+'[1]PRESUP. EJEC. 2025'!D27</f>
        <v>0</v>
      </c>
      <c r="I22" s="31">
        <f t="shared" si="1"/>
        <v>3800000</v>
      </c>
      <c r="J22" s="30">
        <v>0</v>
      </c>
      <c r="K22" s="30">
        <v>0</v>
      </c>
      <c r="L22" s="30">
        <v>0</v>
      </c>
      <c r="M22" s="40">
        <v>0</v>
      </c>
      <c r="N22" s="30">
        <v>0</v>
      </c>
      <c r="O22" s="30">
        <v>0</v>
      </c>
      <c r="P22" s="30">
        <v>0</v>
      </c>
      <c r="Q22" s="30"/>
      <c r="R22" s="30"/>
      <c r="S22" s="30"/>
      <c r="T22" s="32"/>
      <c r="U22" s="30"/>
      <c r="V22" s="33">
        <f t="shared" si="2"/>
        <v>0</v>
      </c>
      <c r="W22" s="34"/>
      <c r="X22" s="34"/>
      <c r="Y22" s="34"/>
      <c r="Z22" s="34"/>
      <c r="AA22" s="34"/>
      <c r="AB22" s="34"/>
    </row>
    <row r="23" spans="1:28" s="35" customFormat="1" ht="18" x14ac:dyDescent="0.2">
      <c r="A23" s="26">
        <v>2</v>
      </c>
      <c r="B23" s="26">
        <v>1</v>
      </c>
      <c r="C23" s="26">
        <v>2</v>
      </c>
      <c r="D23" s="26">
        <v>2</v>
      </c>
      <c r="E23" s="27" t="s">
        <v>52</v>
      </c>
      <c r="F23" s="41" t="s">
        <v>53</v>
      </c>
      <c r="G23" s="29">
        <f>+'[1]PRESUP. EJEC. 2025'!C28</f>
        <v>10250000</v>
      </c>
      <c r="H23" s="37">
        <f>+'[1]PRESUP. EJEC. 2025'!D28</f>
        <v>0</v>
      </c>
      <c r="I23" s="31">
        <f t="shared" si="1"/>
        <v>10250000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/>
      <c r="R23" s="30"/>
      <c r="S23" s="30"/>
      <c r="T23" s="30"/>
      <c r="U23" s="30"/>
      <c r="V23" s="33">
        <f t="shared" si="2"/>
        <v>0</v>
      </c>
      <c r="W23" s="34"/>
      <c r="X23" s="34"/>
      <c r="Y23" s="34"/>
      <c r="Z23" s="34"/>
      <c r="AA23" s="34"/>
      <c r="AB23" s="34"/>
    </row>
    <row r="24" spans="1:28" s="35" customFormat="1" ht="23.25" customHeight="1" x14ac:dyDescent="0.2">
      <c r="A24" s="26">
        <v>2</v>
      </c>
      <c r="B24" s="26">
        <v>1</v>
      </c>
      <c r="C24" s="26">
        <v>3</v>
      </c>
      <c r="D24" s="26">
        <v>1</v>
      </c>
      <c r="E24" s="27" t="s">
        <v>27</v>
      </c>
      <c r="F24" s="28" t="s">
        <v>54</v>
      </c>
      <c r="G24" s="29">
        <f>+'[1]PRESUP. EJEC. 2025'!C30</f>
        <v>20000000</v>
      </c>
      <c r="H24" s="30">
        <f>+'[1]PRESUP. EJEC. 2025'!D30</f>
        <v>0</v>
      </c>
      <c r="I24" s="31">
        <f t="shared" si="1"/>
        <v>20000000</v>
      </c>
      <c r="J24" s="30">
        <v>0</v>
      </c>
      <c r="K24" s="30">
        <v>1680000</v>
      </c>
      <c r="L24" s="30">
        <v>1640000</v>
      </c>
      <c r="M24" s="30">
        <v>1400000</v>
      </c>
      <c r="N24" s="30">
        <v>1160000</v>
      </c>
      <c r="O24" s="30">
        <v>1520000</v>
      </c>
      <c r="P24" s="30">
        <v>320000</v>
      </c>
      <c r="Q24" s="30"/>
      <c r="R24" s="30"/>
      <c r="S24" s="30"/>
      <c r="T24" s="32"/>
      <c r="U24" s="30"/>
      <c r="V24" s="33">
        <f t="shared" si="2"/>
        <v>7720000</v>
      </c>
      <c r="W24" s="34"/>
      <c r="X24" s="34"/>
      <c r="Y24" s="34"/>
      <c r="Z24" s="34"/>
      <c r="AA24" s="34"/>
      <c r="AB24" s="34"/>
    </row>
    <row r="25" spans="1:28" s="35" customFormat="1" ht="23.25" customHeight="1" x14ac:dyDescent="0.2">
      <c r="A25" s="26">
        <v>2</v>
      </c>
      <c r="B25" s="26">
        <v>1</v>
      </c>
      <c r="C25" s="26">
        <v>3</v>
      </c>
      <c r="D25" s="26">
        <v>2</v>
      </c>
      <c r="E25" s="27" t="s">
        <v>27</v>
      </c>
      <c r="F25" s="28" t="s">
        <v>55</v>
      </c>
      <c r="G25" s="29">
        <f>+'[1]PRESUP. EJEC. 2025'!C32</f>
        <v>3300000</v>
      </c>
      <c r="H25" s="30">
        <f>+'[1]PRESUP. EJEC. 2025'!D32</f>
        <v>0</v>
      </c>
      <c r="I25" s="31">
        <f t="shared" si="1"/>
        <v>3300000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22212.12</v>
      </c>
      <c r="P25" s="30">
        <v>4500</v>
      </c>
      <c r="Q25" s="30"/>
      <c r="R25" s="30"/>
      <c r="S25" s="30"/>
      <c r="T25" s="32"/>
      <c r="U25" s="30"/>
      <c r="V25" s="33">
        <f t="shared" si="2"/>
        <v>26712.12</v>
      </c>
      <c r="W25" s="34"/>
      <c r="X25" s="34"/>
      <c r="Y25" s="34"/>
      <c r="Z25" s="34"/>
      <c r="AA25" s="34"/>
      <c r="AB25" s="34"/>
    </row>
    <row r="26" spans="1:28" s="35" customFormat="1" ht="23.25" hidden="1" customHeight="1" x14ac:dyDescent="0.2">
      <c r="A26" s="26">
        <v>2</v>
      </c>
      <c r="B26" s="26">
        <v>1</v>
      </c>
      <c r="C26" s="26">
        <v>4</v>
      </c>
      <c r="D26" s="26">
        <v>2</v>
      </c>
      <c r="E26" s="27" t="s">
        <v>45</v>
      </c>
      <c r="F26" s="28" t="s">
        <v>56</v>
      </c>
      <c r="G26" s="29">
        <f>+'[1]PRESUP. EJEC. 2025'!C34</f>
        <v>0</v>
      </c>
      <c r="H26" s="30">
        <f>+'[1]PRESUP. EJEC. 2025'!D34</f>
        <v>0</v>
      </c>
      <c r="I26" s="31">
        <f t="shared" si="1"/>
        <v>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3">
        <f t="shared" si="2"/>
        <v>0</v>
      </c>
      <c r="W26" s="34"/>
      <c r="X26" s="34"/>
    </row>
    <row r="27" spans="1:28" s="35" customFormat="1" ht="23.25" customHeight="1" x14ac:dyDescent="0.2">
      <c r="A27" s="26">
        <v>2</v>
      </c>
      <c r="B27" s="26">
        <v>1</v>
      </c>
      <c r="C27" s="26">
        <v>4</v>
      </c>
      <c r="D27" s="26">
        <v>2</v>
      </c>
      <c r="E27" s="27" t="s">
        <v>47</v>
      </c>
      <c r="F27" s="28" t="s">
        <v>57</v>
      </c>
      <c r="G27" s="29">
        <f>+'[1]PRESUP. EJEC. 2025'!C35</f>
        <v>700000</v>
      </c>
      <c r="H27" s="30">
        <f>+'[1]PRESUP. EJEC. 2025'!D35</f>
        <v>0</v>
      </c>
      <c r="I27" s="31">
        <f t="shared" si="1"/>
        <v>700000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/>
      <c r="R27" s="30"/>
      <c r="S27" s="30"/>
      <c r="T27" s="32"/>
      <c r="U27" s="30"/>
      <c r="V27" s="33">
        <f t="shared" si="2"/>
        <v>0</v>
      </c>
      <c r="W27" s="34"/>
      <c r="X27" s="34"/>
    </row>
    <row r="28" spans="1:28" s="35" customFormat="1" ht="23.25" customHeight="1" x14ac:dyDescent="0.2">
      <c r="A28" s="26">
        <v>2</v>
      </c>
      <c r="B28" s="26">
        <v>1</v>
      </c>
      <c r="C28" s="26">
        <v>5</v>
      </c>
      <c r="D28" s="26">
        <v>1</v>
      </c>
      <c r="E28" s="27" t="s">
        <v>27</v>
      </c>
      <c r="F28" s="28" t="s">
        <v>58</v>
      </c>
      <c r="G28" s="29">
        <f>+'[1]PRESUP. EJEC. 2025'!C37</f>
        <v>31550000</v>
      </c>
      <c r="H28" s="30">
        <f>+'[1]PRESUP. EJEC. 2025'!D37</f>
        <v>0</v>
      </c>
      <c r="I28" s="31">
        <f t="shared" si="1"/>
        <v>31550000</v>
      </c>
      <c r="J28" s="30">
        <v>2324548.13</v>
      </c>
      <c r="K28" s="30">
        <v>2520592.4900000002</v>
      </c>
      <c r="L28" s="30">
        <v>3977535.54</v>
      </c>
      <c r="M28" s="30">
        <v>3027158.34</v>
      </c>
      <c r="N28" s="30">
        <v>2649402.4900000002</v>
      </c>
      <c r="O28" s="30">
        <v>2563817.7599999998</v>
      </c>
      <c r="P28" s="30">
        <v>2336094.69</v>
      </c>
      <c r="Q28" s="30"/>
      <c r="R28" s="30"/>
      <c r="S28" s="30"/>
      <c r="T28" s="32"/>
      <c r="U28" s="30"/>
      <c r="V28" s="33">
        <f t="shared" si="2"/>
        <v>19399149.440000001</v>
      </c>
      <c r="W28" s="34"/>
      <c r="X28" s="34"/>
    </row>
    <row r="29" spans="1:28" s="35" customFormat="1" ht="23.25" customHeight="1" x14ac:dyDescent="0.2">
      <c r="A29" s="26">
        <v>2</v>
      </c>
      <c r="B29" s="26">
        <v>1</v>
      </c>
      <c r="C29" s="26">
        <v>5</v>
      </c>
      <c r="D29" s="26">
        <v>2</v>
      </c>
      <c r="E29" s="27" t="s">
        <v>27</v>
      </c>
      <c r="F29" s="28" t="s">
        <v>59</v>
      </c>
      <c r="G29" s="29">
        <f>+'[1]PRESUP. EJEC. 2025'!C38</f>
        <v>31550000</v>
      </c>
      <c r="H29" s="30">
        <f>+'[1]PRESUP. EJEC. 2025'!D38</f>
        <v>0</v>
      </c>
      <c r="I29" s="31">
        <f t="shared" si="1"/>
        <v>31550000</v>
      </c>
      <c r="J29" s="30">
        <v>2335386.4900000002</v>
      </c>
      <c r="K29" s="30">
        <v>2531707.35</v>
      </c>
      <c r="L29" s="30">
        <v>1142813.5900000001</v>
      </c>
      <c r="M29" s="30">
        <v>3038851.37</v>
      </c>
      <c r="N29" s="30">
        <v>2658749.88</v>
      </c>
      <c r="O29" s="30">
        <v>2573341.17</v>
      </c>
      <c r="P29" s="30">
        <v>2345263.62</v>
      </c>
      <c r="Q29" s="30"/>
      <c r="R29" s="30"/>
      <c r="S29" s="30"/>
      <c r="T29" s="32"/>
      <c r="U29" s="30"/>
      <c r="V29" s="33">
        <f t="shared" si="2"/>
        <v>16626113.469999999</v>
      </c>
      <c r="W29" s="34"/>
      <c r="X29" s="34"/>
    </row>
    <row r="30" spans="1:28" s="35" customFormat="1" ht="23.25" customHeight="1" x14ac:dyDescent="0.2">
      <c r="A30" s="26">
        <v>2</v>
      </c>
      <c r="B30" s="26">
        <v>1</v>
      </c>
      <c r="C30" s="26">
        <v>5</v>
      </c>
      <c r="D30" s="26">
        <v>3</v>
      </c>
      <c r="E30" s="27" t="s">
        <v>27</v>
      </c>
      <c r="F30" s="28" t="s">
        <v>60</v>
      </c>
      <c r="G30" s="29">
        <f>+'[1]PRESUP. EJEC. 2025'!C39</f>
        <v>5250000</v>
      </c>
      <c r="H30" s="30">
        <f>+'[1]PRESUP. EJEC. 2025'!D39</f>
        <v>0</v>
      </c>
      <c r="I30" s="31">
        <f t="shared" si="1"/>
        <v>5250000</v>
      </c>
      <c r="J30" s="30">
        <v>321532.28000000003</v>
      </c>
      <c r="K30" s="30">
        <v>341836.88</v>
      </c>
      <c r="L30" s="30">
        <v>348333.62</v>
      </c>
      <c r="M30" s="30">
        <v>430610.47</v>
      </c>
      <c r="N30" s="30">
        <v>371747.04</v>
      </c>
      <c r="O30" s="30">
        <v>359989.59</v>
      </c>
      <c r="P30" s="30">
        <v>324578.95</v>
      </c>
      <c r="Q30" s="30"/>
      <c r="R30" s="30"/>
      <c r="S30" s="30"/>
      <c r="T30" s="32"/>
      <c r="U30" s="30"/>
      <c r="V30" s="33">
        <f t="shared" si="2"/>
        <v>2498628.83</v>
      </c>
      <c r="W30" s="34"/>
      <c r="X30" s="34"/>
    </row>
    <row r="31" spans="1:28" s="35" customFormat="1" ht="11.25" customHeight="1" x14ac:dyDescent="0.2">
      <c r="A31" s="26"/>
      <c r="B31" s="28"/>
      <c r="C31" s="28"/>
      <c r="D31" s="28"/>
      <c r="E31" s="28"/>
      <c r="F31" s="28"/>
      <c r="G31" s="30"/>
      <c r="H31" s="30"/>
      <c r="I31" s="31"/>
      <c r="J31" s="28"/>
      <c r="K31" s="30"/>
      <c r="L31" s="30"/>
      <c r="M31" s="30"/>
      <c r="N31" s="30"/>
      <c r="O31" s="30"/>
      <c r="P31" s="30"/>
      <c r="Q31" s="30"/>
      <c r="R31" s="30"/>
      <c r="S31" s="30"/>
      <c r="T31" s="32"/>
      <c r="U31" s="30"/>
      <c r="V31" s="33"/>
      <c r="W31" s="34"/>
      <c r="X31" s="34"/>
    </row>
    <row r="32" spans="1:28" s="35" customFormat="1" ht="23.25" customHeight="1" x14ac:dyDescent="0.2">
      <c r="A32" s="19"/>
      <c r="B32" s="19"/>
      <c r="C32" s="19"/>
      <c r="D32" s="19"/>
      <c r="E32" s="19"/>
      <c r="F32" s="19" t="s">
        <v>61</v>
      </c>
      <c r="G32" s="23">
        <f t="shared" ref="G32:U32" si="3">SUM(G33:G83)</f>
        <v>105990000</v>
      </c>
      <c r="H32" s="23">
        <f>SUM(H33:H83)</f>
        <v>30147425.730000004</v>
      </c>
      <c r="I32" s="42">
        <f t="shared" si="3"/>
        <v>136137425.73000002</v>
      </c>
      <c r="J32" s="23">
        <f t="shared" si="3"/>
        <v>1130663.9100000001</v>
      </c>
      <c r="K32" s="20">
        <f t="shared" si="3"/>
        <v>3990074.42</v>
      </c>
      <c r="L32" s="20">
        <f>SUM(L33:L83)</f>
        <v>9908911.5199999996</v>
      </c>
      <c r="M32" s="20">
        <f t="shared" si="3"/>
        <v>16360259.969999999</v>
      </c>
      <c r="N32" s="20">
        <f t="shared" si="3"/>
        <v>6749150.71</v>
      </c>
      <c r="O32" s="20">
        <f t="shared" si="3"/>
        <v>8041025.79</v>
      </c>
      <c r="P32" s="20">
        <f t="shared" si="3"/>
        <v>5790537.3700000001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1">
        <f t="shared" si="3"/>
        <v>0</v>
      </c>
      <c r="U32" s="20">
        <f t="shared" si="3"/>
        <v>0</v>
      </c>
      <c r="V32" s="23">
        <f>SUM(J32:U32)</f>
        <v>51970623.689999998</v>
      </c>
      <c r="W32" s="34"/>
      <c r="X32" s="34"/>
    </row>
    <row r="33" spans="1:24" s="35" customFormat="1" ht="23.25" customHeight="1" x14ac:dyDescent="0.2">
      <c r="A33" s="26">
        <v>2</v>
      </c>
      <c r="B33" s="26">
        <v>2</v>
      </c>
      <c r="C33" s="26">
        <v>1</v>
      </c>
      <c r="D33" s="26">
        <v>2</v>
      </c>
      <c r="E33" s="27" t="s">
        <v>27</v>
      </c>
      <c r="F33" s="28" t="s">
        <v>62</v>
      </c>
      <c r="G33" s="29">
        <f>+'[1]PRESUP. EJEC. 2025'!C43</f>
        <v>3500000</v>
      </c>
      <c r="H33" s="30">
        <f>+'[1]PRESUP. EJEC. 2025'!D43</f>
        <v>900000</v>
      </c>
      <c r="I33" s="31">
        <f t="shared" ref="I33:I83" si="4">+G33+H33</f>
        <v>4400000</v>
      </c>
      <c r="J33" s="33">
        <v>0</v>
      </c>
      <c r="K33" s="30">
        <v>724906.86</v>
      </c>
      <c r="L33" s="30">
        <v>341433.94</v>
      </c>
      <c r="M33" s="30">
        <v>258364.29</v>
      </c>
      <c r="N33" s="30">
        <v>274335.35999999999</v>
      </c>
      <c r="O33" s="30">
        <v>277046.51</v>
      </c>
      <c r="P33" s="30">
        <v>380812.91</v>
      </c>
      <c r="Q33" s="30"/>
      <c r="R33" s="30"/>
      <c r="S33" s="30"/>
      <c r="T33" s="32"/>
      <c r="U33" s="30"/>
      <c r="V33" s="33">
        <f t="shared" si="2"/>
        <v>2256899.87</v>
      </c>
      <c r="W33" s="34">
        <v>2256899.87</v>
      </c>
      <c r="X33" s="34">
        <f>+V33-W33</f>
        <v>0</v>
      </c>
    </row>
    <row r="34" spans="1:24" s="35" customFormat="1" ht="23.25" customHeight="1" x14ac:dyDescent="0.2">
      <c r="A34" s="26">
        <v>2</v>
      </c>
      <c r="B34" s="26">
        <v>2</v>
      </c>
      <c r="C34" s="26">
        <v>1</v>
      </c>
      <c r="D34" s="26">
        <v>3</v>
      </c>
      <c r="E34" s="27" t="s">
        <v>27</v>
      </c>
      <c r="F34" s="28" t="s">
        <v>63</v>
      </c>
      <c r="G34" s="29">
        <f>+'[1]PRESUP. EJEC. 2025'!C44</f>
        <v>400000</v>
      </c>
      <c r="H34" s="30">
        <f>+'[1]PRESUP. EJEC. 2025'!D44</f>
        <v>4000000</v>
      </c>
      <c r="I34" s="31">
        <f t="shared" si="4"/>
        <v>4400000</v>
      </c>
      <c r="J34" s="33">
        <v>0</v>
      </c>
      <c r="K34" s="30">
        <v>317252.28000000003</v>
      </c>
      <c r="L34" s="30">
        <v>651252.13</v>
      </c>
      <c r="M34" s="30">
        <v>317013.32</v>
      </c>
      <c r="N34" s="30">
        <v>313189.49</v>
      </c>
      <c r="O34" s="30">
        <v>325644.90999999997</v>
      </c>
      <c r="P34" s="30">
        <v>325792.87</v>
      </c>
      <c r="Q34" s="30"/>
      <c r="R34" s="30"/>
      <c r="S34" s="30"/>
      <c r="T34" s="32"/>
      <c r="U34" s="30"/>
      <c r="V34" s="33">
        <f t="shared" si="2"/>
        <v>2250145</v>
      </c>
      <c r="W34" s="34">
        <v>2250145</v>
      </c>
      <c r="X34" s="34">
        <f t="shared" ref="X34:X83" si="5">+V34-W34</f>
        <v>0</v>
      </c>
    </row>
    <row r="35" spans="1:24" s="35" customFormat="1" ht="23.25" customHeight="1" x14ac:dyDescent="0.2">
      <c r="A35" s="26">
        <v>2</v>
      </c>
      <c r="B35" s="26">
        <v>2</v>
      </c>
      <c r="C35" s="26">
        <v>1</v>
      </c>
      <c r="D35" s="26">
        <v>5</v>
      </c>
      <c r="E35" s="27" t="s">
        <v>27</v>
      </c>
      <c r="F35" s="28" t="s">
        <v>64</v>
      </c>
      <c r="G35" s="29">
        <f>+'[1]PRESUP. EJEC. 2025'!C45</f>
        <v>2000000</v>
      </c>
      <c r="H35" s="30">
        <f>+'[1]PRESUP. EJEC. 2025'!D45</f>
        <v>100000</v>
      </c>
      <c r="I35" s="31">
        <f t="shared" si="4"/>
        <v>2100000</v>
      </c>
      <c r="J35" s="33">
        <v>0</v>
      </c>
      <c r="K35" s="30">
        <v>696849.44</v>
      </c>
      <c r="L35" s="30">
        <v>347352.88</v>
      </c>
      <c r="M35" s="30">
        <v>337591.14</v>
      </c>
      <c r="N35" s="30">
        <v>337181.94</v>
      </c>
      <c r="O35" s="30">
        <v>340437.59</v>
      </c>
      <c r="P35" s="30">
        <v>340367.84</v>
      </c>
      <c r="Q35" s="30"/>
      <c r="R35" s="30"/>
      <c r="S35" s="30"/>
      <c r="T35" s="32"/>
      <c r="U35" s="30"/>
      <c r="V35" s="33">
        <f t="shared" si="2"/>
        <v>2399780.83</v>
      </c>
      <c r="W35" s="34">
        <v>2235980.83</v>
      </c>
      <c r="X35" s="34">
        <f t="shared" si="5"/>
        <v>163800</v>
      </c>
    </row>
    <row r="36" spans="1:24" s="35" customFormat="1" ht="23.25" customHeight="1" x14ac:dyDescent="0.2">
      <c r="A36" s="26">
        <v>2</v>
      </c>
      <c r="B36" s="26">
        <v>2</v>
      </c>
      <c r="C36" s="26">
        <v>1</v>
      </c>
      <c r="D36" s="26">
        <v>6</v>
      </c>
      <c r="E36" s="27" t="s">
        <v>27</v>
      </c>
      <c r="F36" s="28" t="s">
        <v>65</v>
      </c>
      <c r="G36" s="29">
        <f>+'[1]PRESUP. EJEC. 2025'!C46</f>
        <v>5000000</v>
      </c>
      <c r="H36" s="30">
        <f>+'[1]PRESUP. EJEC. 2025'!D46</f>
        <v>0</v>
      </c>
      <c r="I36" s="31">
        <f t="shared" si="4"/>
        <v>5000000</v>
      </c>
      <c r="J36" s="33">
        <v>461925.05</v>
      </c>
      <c r="K36" s="30">
        <v>446586.65</v>
      </c>
      <c r="L36" s="30">
        <v>477263.45</v>
      </c>
      <c r="M36" s="30">
        <v>470689.85</v>
      </c>
      <c r="N36" s="30">
        <v>560529.05000000005</v>
      </c>
      <c r="O36" s="30">
        <v>505749.05</v>
      </c>
      <c r="P36" s="30">
        <v>551764.25</v>
      </c>
      <c r="Q36" s="30"/>
      <c r="R36" s="30"/>
      <c r="S36" s="30"/>
      <c r="T36" s="32"/>
      <c r="U36" s="30"/>
      <c r="V36" s="33">
        <f>SUM(J36:U36)</f>
        <v>3474507.3499999996</v>
      </c>
      <c r="W36" s="34">
        <v>3474507.35</v>
      </c>
      <c r="X36" s="34">
        <f t="shared" si="5"/>
        <v>0</v>
      </c>
    </row>
    <row r="37" spans="1:24" s="35" customFormat="1" ht="23.25" customHeight="1" x14ac:dyDescent="0.2">
      <c r="A37" s="26">
        <v>2</v>
      </c>
      <c r="B37" s="26">
        <v>2</v>
      </c>
      <c r="C37" s="26">
        <v>1</v>
      </c>
      <c r="D37" s="26">
        <v>7</v>
      </c>
      <c r="E37" s="27" t="s">
        <v>27</v>
      </c>
      <c r="F37" s="28" t="s">
        <v>66</v>
      </c>
      <c r="G37" s="29">
        <f>+'[1]PRESUP. EJEC. 2025'!C47</f>
        <v>500000</v>
      </c>
      <c r="H37" s="30">
        <f>+'[1]PRESUP. EJEC. 2025'!D47</f>
        <v>0</v>
      </c>
      <c r="I37" s="31">
        <f t="shared" si="4"/>
        <v>500000</v>
      </c>
      <c r="J37" s="33">
        <v>0</v>
      </c>
      <c r="K37" s="30">
        <v>22620</v>
      </c>
      <c r="L37" s="30">
        <v>13516.8</v>
      </c>
      <c r="M37" s="30">
        <v>0</v>
      </c>
      <c r="N37" s="30">
        <v>22620</v>
      </c>
      <c r="O37" s="30">
        <v>11034</v>
      </c>
      <c r="P37" s="30">
        <v>11310</v>
      </c>
      <c r="Q37" s="30"/>
      <c r="R37" s="30"/>
      <c r="S37" s="30"/>
      <c r="T37" s="32"/>
      <c r="U37" s="30"/>
      <c r="V37" s="33">
        <f t="shared" si="2"/>
        <v>81100.800000000003</v>
      </c>
      <c r="W37" s="34"/>
      <c r="X37" s="34">
        <f t="shared" si="5"/>
        <v>81100.800000000003</v>
      </c>
    </row>
    <row r="38" spans="1:24" s="44" customFormat="1" ht="23.25" customHeight="1" x14ac:dyDescent="0.2">
      <c r="A38" s="26">
        <v>2</v>
      </c>
      <c r="B38" s="26">
        <v>2</v>
      </c>
      <c r="C38" s="26">
        <v>1</v>
      </c>
      <c r="D38" s="26">
        <v>8</v>
      </c>
      <c r="E38" s="27" t="s">
        <v>27</v>
      </c>
      <c r="F38" s="28" t="s">
        <v>67</v>
      </c>
      <c r="G38" s="29">
        <f>+'[1]PRESUP. EJEC. 2025'!C48</f>
        <v>90000</v>
      </c>
      <c r="H38" s="30">
        <f>+'[1]PRESUP. EJEC. 2025'!D48</f>
        <v>0</v>
      </c>
      <c r="I38" s="31">
        <f t="shared" si="4"/>
        <v>90000</v>
      </c>
      <c r="J38" s="33">
        <v>0</v>
      </c>
      <c r="K38" s="30">
        <v>15616</v>
      </c>
      <c r="L38" s="30">
        <v>7798</v>
      </c>
      <c r="M38" s="30">
        <v>7375</v>
      </c>
      <c r="N38" s="30">
        <v>8241</v>
      </c>
      <c r="O38" s="30">
        <v>7375</v>
      </c>
      <c r="P38" s="30">
        <v>7375</v>
      </c>
      <c r="Q38" s="30"/>
      <c r="R38" s="30"/>
      <c r="S38" s="30"/>
      <c r="T38" s="32"/>
      <c r="U38" s="30"/>
      <c r="V38" s="33">
        <f t="shared" si="2"/>
        <v>53780</v>
      </c>
      <c r="W38" s="43"/>
      <c r="X38" s="34">
        <f t="shared" si="5"/>
        <v>53780</v>
      </c>
    </row>
    <row r="39" spans="1:24" s="35" customFormat="1" ht="23.25" customHeight="1" x14ac:dyDescent="0.2">
      <c r="A39" s="26">
        <v>2</v>
      </c>
      <c r="B39" s="26">
        <v>2</v>
      </c>
      <c r="C39" s="26">
        <v>2</v>
      </c>
      <c r="D39" s="26">
        <v>1</v>
      </c>
      <c r="E39" s="27" t="s">
        <v>27</v>
      </c>
      <c r="F39" s="28" t="s">
        <v>68</v>
      </c>
      <c r="G39" s="29">
        <f>+'[1]PRESUP. EJEC. 2025'!C50</f>
        <v>15300000</v>
      </c>
      <c r="H39" s="30">
        <f>+'[1]PRESUP. EJEC. 2025'!D50</f>
        <v>5561600.0199999996</v>
      </c>
      <c r="I39" s="31">
        <f t="shared" si="4"/>
        <v>20861600.02</v>
      </c>
      <c r="J39" s="33">
        <v>350106</v>
      </c>
      <c r="K39" s="30">
        <v>125000</v>
      </c>
      <c r="L39" s="30">
        <v>1998500</v>
      </c>
      <c r="M39" s="30">
        <v>5013600.0199999996</v>
      </c>
      <c r="N39" s="30">
        <v>177000</v>
      </c>
      <c r="O39" s="30">
        <v>1055000</v>
      </c>
      <c r="P39" s="30">
        <v>1570700</v>
      </c>
      <c r="Q39" s="30"/>
      <c r="R39" s="30"/>
      <c r="S39" s="30"/>
      <c r="T39" s="32"/>
      <c r="U39" s="30"/>
      <c r="V39" s="33">
        <f t="shared" si="2"/>
        <v>10289906.02</v>
      </c>
      <c r="W39" s="34"/>
      <c r="X39" s="34">
        <f t="shared" si="5"/>
        <v>10289906.02</v>
      </c>
    </row>
    <row r="40" spans="1:24" s="35" customFormat="1" ht="23.25" customHeight="1" x14ac:dyDescent="0.2">
      <c r="A40" s="26">
        <v>2</v>
      </c>
      <c r="B40" s="26">
        <v>2</v>
      </c>
      <c r="C40" s="26">
        <v>2</v>
      </c>
      <c r="D40" s="26">
        <v>2</v>
      </c>
      <c r="E40" s="27" t="s">
        <v>27</v>
      </c>
      <c r="F40" s="28" t="s">
        <v>69</v>
      </c>
      <c r="G40" s="29">
        <f>+'[1]PRESUP. EJEC. 2025'!C51</f>
        <v>3700000</v>
      </c>
      <c r="H40" s="30">
        <f>+'[1]PRESUP. EJEC. 2025'!D51</f>
        <v>2745353.55</v>
      </c>
      <c r="I40" s="31">
        <f t="shared" si="4"/>
        <v>6445353.5499999998</v>
      </c>
      <c r="J40" s="33">
        <v>0</v>
      </c>
      <c r="K40" s="30">
        <v>0</v>
      </c>
      <c r="L40" s="30">
        <v>15893</v>
      </c>
      <c r="M40" s="30">
        <v>513354.28</v>
      </c>
      <c r="N40" s="30">
        <v>8378</v>
      </c>
      <c r="O40" s="30">
        <v>47200</v>
      </c>
      <c r="P40" s="30">
        <v>106200</v>
      </c>
      <c r="Q40" s="30"/>
      <c r="R40" s="30"/>
      <c r="S40" s="30"/>
      <c r="T40" s="32"/>
      <c r="U40" s="30"/>
      <c r="V40" s="33">
        <f t="shared" si="2"/>
        <v>691025.28</v>
      </c>
      <c r="W40" s="34"/>
      <c r="X40" s="34">
        <f t="shared" si="5"/>
        <v>691025.28</v>
      </c>
    </row>
    <row r="41" spans="1:24" s="35" customFormat="1" ht="23.25" customHeight="1" x14ac:dyDescent="0.2">
      <c r="A41" s="26">
        <v>2</v>
      </c>
      <c r="B41" s="26">
        <v>2</v>
      </c>
      <c r="C41" s="26">
        <v>3</v>
      </c>
      <c r="D41" s="26">
        <v>1</v>
      </c>
      <c r="E41" s="27" t="s">
        <v>27</v>
      </c>
      <c r="F41" s="28" t="s">
        <v>70</v>
      </c>
      <c r="G41" s="29">
        <f>+'[1]PRESUP. EJEC. 2025'!C53</f>
        <v>4000000</v>
      </c>
      <c r="H41" s="30">
        <f>+'[1]PRESUP. EJEC. 2025'!D53</f>
        <v>0</v>
      </c>
      <c r="I41" s="31">
        <f t="shared" si="4"/>
        <v>4000000</v>
      </c>
      <c r="J41" s="33">
        <v>51950</v>
      </c>
      <c r="K41" s="30">
        <v>654260.69999999995</v>
      </c>
      <c r="L41" s="30">
        <v>350709.4</v>
      </c>
      <c r="M41" s="30">
        <v>541708.1</v>
      </c>
      <c r="N41" s="30">
        <v>278925</v>
      </c>
      <c r="O41" s="30">
        <v>669373</v>
      </c>
      <c r="P41" s="30">
        <v>822890.1</v>
      </c>
      <c r="Q41" s="30"/>
      <c r="R41" s="30"/>
      <c r="S41" s="30"/>
      <c r="T41" s="32"/>
      <c r="U41" s="30"/>
      <c r="V41" s="33">
        <f>SUM(J41:U41)</f>
        <v>3369816.3000000003</v>
      </c>
      <c r="W41" s="34"/>
      <c r="X41" s="34">
        <f t="shared" si="5"/>
        <v>3369816.3000000003</v>
      </c>
    </row>
    <row r="42" spans="1:24" s="35" customFormat="1" ht="23.25" customHeight="1" x14ac:dyDescent="0.2">
      <c r="A42" s="26">
        <v>2</v>
      </c>
      <c r="B42" s="26">
        <v>2</v>
      </c>
      <c r="C42" s="26">
        <v>3</v>
      </c>
      <c r="D42" s="26">
        <v>2</v>
      </c>
      <c r="E42" s="27" t="s">
        <v>27</v>
      </c>
      <c r="F42" s="28" t="s">
        <v>71</v>
      </c>
      <c r="G42" s="29">
        <f>+'[1]PRESUP. EJEC. 2025'!C54</f>
        <v>4000000</v>
      </c>
      <c r="H42" s="30">
        <f>+'[1]PRESUP. EJEC. 2025'!D54</f>
        <v>0</v>
      </c>
      <c r="I42" s="31">
        <f t="shared" si="4"/>
        <v>4000000</v>
      </c>
      <c r="J42" s="33">
        <v>0</v>
      </c>
      <c r="K42" s="30">
        <v>0</v>
      </c>
      <c r="L42" s="30">
        <v>1283629.6299999999</v>
      </c>
      <c r="M42" s="30">
        <v>0</v>
      </c>
      <c r="N42" s="30">
        <v>0</v>
      </c>
      <c r="O42" s="30">
        <v>609127.5</v>
      </c>
      <c r="P42" s="30">
        <v>0</v>
      </c>
      <c r="Q42" s="30"/>
      <c r="R42" s="30"/>
      <c r="S42" s="30"/>
      <c r="T42" s="32"/>
      <c r="U42" s="30"/>
      <c r="V42" s="33">
        <f>SUM(J42:U42)</f>
        <v>1892757.13</v>
      </c>
      <c r="W42" s="34"/>
      <c r="X42" s="34">
        <f t="shared" si="5"/>
        <v>1892757.13</v>
      </c>
    </row>
    <row r="43" spans="1:24" s="35" customFormat="1" ht="23.25" customHeight="1" x14ac:dyDescent="0.2">
      <c r="A43" s="26">
        <v>2</v>
      </c>
      <c r="B43" s="26">
        <v>2</v>
      </c>
      <c r="C43" s="26">
        <v>4</v>
      </c>
      <c r="D43" s="26">
        <v>1</v>
      </c>
      <c r="E43" s="27" t="s">
        <v>27</v>
      </c>
      <c r="F43" s="28" t="s">
        <v>72</v>
      </c>
      <c r="G43" s="29">
        <f>+'[1]PRESUP. EJEC. 2025'!C56</f>
        <v>2200000</v>
      </c>
      <c r="H43" s="30">
        <f>+'[1]PRESUP. EJEC. 2025'!D56</f>
        <v>0</v>
      </c>
      <c r="I43" s="31">
        <f t="shared" si="4"/>
        <v>2200000</v>
      </c>
      <c r="J43" s="33">
        <v>0</v>
      </c>
      <c r="K43" s="30">
        <v>0</v>
      </c>
      <c r="L43" s="30">
        <v>3995</v>
      </c>
      <c r="M43" s="30">
        <v>0</v>
      </c>
      <c r="N43" s="30">
        <v>0</v>
      </c>
      <c r="O43" s="30">
        <v>0</v>
      </c>
      <c r="P43" s="30">
        <v>0</v>
      </c>
      <c r="Q43" s="30"/>
      <c r="R43" s="30"/>
      <c r="S43" s="30"/>
      <c r="T43" s="32"/>
      <c r="U43" s="30"/>
      <c r="V43" s="33">
        <f t="shared" si="2"/>
        <v>3995</v>
      </c>
      <c r="W43" s="34"/>
      <c r="X43" s="34">
        <f t="shared" si="5"/>
        <v>3995</v>
      </c>
    </row>
    <row r="44" spans="1:24" s="35" customFormat="1" ht="23.25" customHeight="1" x14ac:dyDescent="0.2">
      <c r="A44" s="26">
        <v>2</v>
      </c>
      <c r="B44" s="26">
        <v>2</v>
      </c>
      <c r="C44" s="26">
        <v>4</v>
      </c>
      <c r="D44" s="26">
        <v>2</v>
      </c>
      <c r="E44" s="27" t="s">
        <v>27</v>
      </c>
      <c r="F44" s="28" t="s">
        <v>73</v>
      </c>
      <c r="G44" s="29">
        <f>+'[1]PRESUP. EJEC. 2025'!C57</f>
        <v>50000</v>
      </c>
      <c r="H44" s="30">
        <f>+'[1]PRESUP. EJEC. 2025'!D57</f>
        <v>0</v>
      </c>
      <c r="I44" s="31">
        <f t="shared" si="4"/>
        <v>50000</v>
      </c>
      <c r="J44" s="33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/>
      <c r="R44" s="30"/>
      <c r="S44" s="30"/>
      <c r="T44" s="32"/>
      <c r="U44" s="30"/>
      <c r="V44" s="33">
        <f t="shared" si="2"/>
        <v>0</v>
      </c>
      <c r="W44" s="34"/>
      <c r="X44" s="34">
        <f t="shared" si="5"/>
        <v>0</v>
      </c>
    </row>
    <row r="45" spans="1:24" s="35" customFormat="1" ht="23.25" hidden="1" customHeight="1" x14ac:dyDescent="0.2">
      <c r="A45" s="26">
        <v>2</v>
      </c>
      <c r="B45" s="26">
        <v>2</v>
      </c>
      <c r="C45" s="26">
        <v>4</v>
      </c>
      <c r="D45" s="26">
        <v>3</v>
      </c>
      <c r="E45" s="27" t="s">
        <v>27</v>
      </c>
      <c r="F45" s="28" t="s">
        <v>74</v>
      </c>
      <c r="G45" s="29">
        <v>0</v>
      </c>
      <c r="H45" s="30">
        <v>0</v>
      </c>
      <c r="I45" s="31">
        <f t="shared" si="4"/>
        <v>0</v>
      </c>
      <c r="J45" s="33"/>
      <c r="K45" s="30"/>
      <c r="L45" s="30"/>
      <c r="M45" s="30"/>
      <c r="N45" s="30"/>
      <c r="O45" s="30"/>
      <c r="P45" s="30"/>
      <c r="Q45" s="30"/>
      <c r="R45" s="30"/>
      <c r="S45" s="30"/>
      <c r="T45" s="32"/>
      <c r="U45" s="30"/>
      <c r="V45" s="33">
        <f t="shared" si="2"/>
        <v>0</v>
      </c>
      <c r="W45" s="34"/>
      <c r="X45" s="34">
        <f t="shared" si="5"/>
        <v>0</v>
      </c>
    </row>
    <row r="46" spans="1:24" s="35" customFormat="1" ht="23.25" customHeight="1" x14ac:dyDescent="0.2">
      <c r="A46" s="26">
        <v>2</v>
      </c>
      <c r="B46" s="26">
        <v>2</v>
      </c>
      <c r="C46" s="26">
        <v>4</v>
      </c>
      <c r="D46" s="26">
        <v>4</v>
      </c>
      <c r="E46" s="27" t="s">
        <v>27</v>
      </c>
      <c r="F46" s="28" t="s">
        <v>75</v>
      </c>
      <c r="G46" s="29">
        <f>+'[1]PRESUP. EJEC. 2025'!C59</f>
        <v>1300000</v>
      </c>
      <c r="H46" s="30">
        <f>+'[1]PRESUP. EJEC. 2025'!D59</f>
        <v>0</v>
      </c>
      <c r="I46" s="31">
        <f t="shared" si="4"/>
        <v>1300000</v>
      </c>
      <c r="J46" s="33">
        <v>0</v>
      </c>
      <c r="K46" s="30">
        <v>500000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/>
      <c r="R46" s="30"/>
      <c r="S46" s="30"/>
      <c r="T46" s="32"/>
      <c r="U46" s="30"/>
      <c r="V46" s="33">
        <f t="shared" si="2"/>
        <v>500000</v>
      </c>
      <c r="W46" s="34"/>
      <c r="X46" s="34">
        <f t="shared" si="5"/>
        <v>500000</v>
      </c>
    </row>
    <row r="47" spans="1:24" s="35" customFormat="1" ht="23.25" customHeight="1" x14ac:dyDescent="0.2">
      <c r="A47" s="26">
        <v>2</v>
      </c>
      <c r="B47" s="26">
        <v>2</v>
      </c>
      <c r="C47" s="26">
        <v>5</v>
      </c>
      <c r="D47" s="26">
        <v>1</v>
      </c>
      <c r="E47" s="27" t="s">
        <v>27</v>
      </c>
      <c r="F47" s="28" t="s">
        <v>76</v>
      </c>
      <c r="G47" s="30">
        <f>+'[1]PRESUP. EJEC. 2025'!C61</f>
        <v>200000</v>
      </c>
      <c r="H47" s="30">
        <f>+'[1]PRESUP. EJEC. 2025'!D61</f>
        <v>0</v>
      </c>
      <c r="I47" s="31">
        <f t="shared" si="4"/>
        <v>200000</v>
      </c>
      <c r="J47" s="33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/>
      <c r="R47" s="30"/>
      <c r="S47" s="30"/>
      <c r="T47" s="32"/>
      <c r="U47" s="30"/>
      <c r="V47" s="33">
        <f t="shared" si="2"/>
        <v>0</v>
      </c>
      <c r="W47" s="45"/>
      <c r="X47" s="34">
        <f t="shared" si="5"/>
        <v>0</v>
      </c>
    </row>
    <row r="48" spans="1:24" s="35" customFormat="1" x14ac:dyDescent="0.2">
      <c r="A48" s="26">
        <v>2</v>
      </c>
      <c r="B48" s="26">
        <v>2</v>
      </c>
      <c r="C48" s="26">
        <v>5</v>
      </c>
      <c r="D48" s="26">
        <v>1</v>
      </c>
      <c r="E48" s="27" t="s">
        <v>45</v>
      </c>
      <c r="F48" s="28" t="s">
        <v>77</v>
      </c>
      <c r="G48" s="30">
        <f>+'[1]PRESUP. EJEC. 2025'!C62</f>
        <v>20000000</v>
      </c>
      <c r="H48" s="30">
        <f>+'[1]PRESUP. EJEC. 2025'!D62</f>
        <v>-9500000</v>
      </c>
      <c r="I48" s="31">
        <f t="shared" si="4"/>
        <v>10500000</v>
      </c>
      <c r="J48" s="33">
        <v>0</v>
      </c>
      <c r="K48" s="30">
        <v>0</v>
      </c>
      <c r="L48" s="30">
        <v>56917.9</v>
      </c>
      <c r="M48" s="30">
        <v>0</v>
      </c>
      <c r="N48" s="30">
        <v>0</v>
      </c>
      <c r="O48" s="30">
        <v>0</v>
      </c>
      <c r="P48" s="30">
        <v>0</v>
      </c>
      <c r="Q48" s="30"/>
      <c r="R48" s="30"/>
      <c r="S48" s="30"/>
      <c r="T48" s="32"/>
      <c r="U48" s="30"/>
      <c r="V48" s="33">
        <f t="shared" si="2"/>
        <v>56917.9</v>
      </c>
      <c r="W48" s="45"/>
      <c r="X48" s="34">
        <f t="shared" si="5"/>
        <v>56917.9</v>
      </c>
    </row>
    <row r="49" spans="1:24" s="35" customFormat="1" x14ac:dyDescent="0.2">
      <c r="A49" s="26">
        <v>2</v>
      </c>
      <c r="B49" s="26">
        <v>2</v>
      </c>
      <c r="C49" s="26">
        <v>5</v>
      </c>
      <c r="D49" s="26">
        <v>3</v>
      </c>
      <c r="E49" s="27" t="s">
        <v>45</v>
      </c>
      <c r="F49" s="28" t="s">
        <v>78</v>
      </c>
      <c r="G49" s="30">
        <v>0</v>
      </c>
      <c r="H49" s="30">
        <f>+'[1]PRESUP. EJEC. 2025'!D64</f>
        <v>1000000</v>
      </c>
      <c r="I49" s="31">
        <f t="shared" si="4"/>
        <v>1000000</v>
      </c>
      <c r="J49" s="33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/>
      <c r="R49" s="30"/>
      <c r="S49" s="30"/>
      <c r="T49" s="32"/>
      <c r="U49" s="30"/>
      <c r="V49" s="33">
        <f>SUM(J49:U49)</f>
        <v>0</v>
      </c>
      <c r="W49" s="45"/>
      <c r="X49" s="34">
        <f t="shared" si="5"/>
        <v>0</v>
      </c>
    </row>
    <row r="50" spans="1:24" s="35" customFormat="1" hidden="1" x14ac:dyDescent="0.2">
      <c r="A50" s="26">
        <v>2</v>
      </c>
      <c r="B50" s="26">
        <v>2</v>
      </c>
      <c r="C50" s="26">
        <v>5</v>
      </c>
      <c r="D50" s="26">
        <v>3</v>
      </c>
      <c r="E50" s="27" t="s">
        <v>41</v>
      </c>
      <c r="F50" s="28" t="s">
        <v>79</v>
      </c>
      <c r="G50" s="30">
        <v>0</v>
      </c>
      <c r="H50" s="30">
        <v>0</v>
      </c>
      <c r="I50" s="31">
        <f t="shared" si="4"/>
        <v>0</v>
      </c>
      <c r="J50" s="33"/>
      <c r="K50" s="30"/>
      <c r="L50" s="30"/>
      <c r="M50" s="30"/>
      <c r="N50" s="30"/>
      <c r="O50" s="30">
        <v>0</v>
      </c>
      <c r="P50" s="30"/>
      <c r="Q50" s="30"/>
      <c r="R50" s="30"/>
      <c r="S50" s="30"/>
      <c r="T50" s="32"/>
      <c r="U50" s="30"/>
      <c r="V50" s="33">
        <f t="shared" si="2"/>
        <v>0</v>
      </c>
      <c r="W50" s="34"/>
      <c r="X50" s="34">
        <f t="shared" si="5"/>
        <v>0</v>
      </c>
    </row>
    <row r="51" spans="1:24" s="35" customFormat="1" x14ac:dyDescent="0.2">
      <c r="A51" s="26">
        <v>2</v>
      </c>
      <c r="B51" s="26">
        <v>2</v>
      </c>
      <c r="C51" s="26">
        <v>5</v>
      </c>
      <c r="D51" s="26">
        <v>3</v>
      </c>
      <c r="E51" s="27" t="s">
        <v>47</v>
      </c>
      <c r="F51" s="28" t="s">
        <v>80</v>
      </c>
      <c r="G51" s="30">
        <f>+'[1]PRESUP. EJEC. 2025'!C65</f>
        <v>4000000</v>
      </c>
      <c r="H51" s="30">
        <f>+'[1]PRESUP. EJEC. 2025'!D65</f>
        <v>0</v>
      </c>
      <c r="I51" s="31">
        <f t="shared" si="4"/>
        <v>4000000</v>
      </c>
      <c r="J51" s="33">
        <v>0</v>
      </c>
      <c r="K51" s="30">
        <v>0</v>
      </c>
      <c r="L51" s="30">
        <v>0</v>
      </c>
      <c r="M51" s="30">
        <v>0</v>
      </c>
      <c r="N51" s="30">
        <v>1180583.32</v>
      </c>
      <c r="O51" s="30">
        <v>0</v>
      </c>
      <c r="P51" s="30">
        <v>0</v>
      </c>
      <c r="Q51" s="30"/>
      <c r="R51" s="30"/>
      <c r="S51" s="30"/>
      <c r="T51" s="32"/>
      <c r="U51" s="30"/>
      <c r="V51" s="33">
        <f t="shared" si="2"/>
        <v>1180583.32</v>
      </c>
      <c r="W51" s="34"/>
      <c r="X51" s="34">
        <f t="shared" si="5"/>
        <v>1180583.32</v>
      </c>
    </row>
    <row r="52" spans="1:24" s="35" customFormat="1" ht="21.75" customHeight="1" x14ac:dyDescent="0.2">
      <c r="A52" s="26">
        <v>2</v>
      </c>
      <c r="B52" s="26">
        <v>2</v>
      </c>
      <c r="C52" s="26">
        <v>5</v>
      </c>
      <c r="D52" s="26">
        <v>4</v>
      </c>
      <c r="E52" s="27" t="s">
        <v>27</v>
      </c>
      <c r="F52" s="28" t="s">
        <v>81</v>
      </c>
      <c r="G52" s="30">
        <f>+'[1]PRESUP. EJEC. 2025'!C66</f>
        <v>2000000</v>
      </c>
      <c r="H52" s="30">
        <f>+'[1]PRESUP. EJEC. 2025'!D66</f>
        <v>-1000000</v>
      </c>
      <c r="I52" s="31">
        <f t="shared" si="4"/>
        <v>1000000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/>
      <c r="R52" s="30"/>
      <c r="S52" s="30"/>
      <c r="T52" s="32"/>
      <c r="U52" s="30"/>
      <c r="V52" s="33">
        <f t="shared" si="2"/>
        <v>0</v>
      </c>
      <c r="W52" s="34"/>
      <c r="X52" s="34">
        <f t="shared" si="5"/>
        <v>0</v>
      </c>
    </row>
    <row r="53" spans="1:24" s="35" customFormat="1" ht="21.75" customHeight="1" x14ac:dyDescent="0.2">
      <c r="A53" s="26">
        <v>2</v>
      </c>
      <c r="B53" s="26">
        <v>2</v>
      </c>
      <c r="C53" s="26">
        <v>5</v>
      </c>
      <c r="D53" s="26">
        <v>8</v>
      </c>
      <c r="E53" s="27" t="s">
        <v>27</v>
      </c>
      <c r="F53" s="28" t="s">
        <v>82</v>
      </c>
      <c r="G53" s="30">
        <f>+'[1]PRESUP. EJEC. 2025'!C67</f>
        <v>200000</v>
      </c>
      <c r="H53" s="30">
        <f>+'[1]PRESUP. EJEC. 2025'!D67</f>
        <v>250000</v>
      </c>
      <c r="I53" s="31">
        <f t="shared" si="4"/>
        <v>450000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/>
      <c r="R53" s="30"/>
      <c r="S53" s="30"/>
      <c r="T53" s="32"/>
      <c r="U53" s="30"/>
      <c r="V53" s="33">
        <f t="shared" si="2"/>
        <v>0</v>
      </c>
      <c r="W53" s="34"/>
      <c r="X53" s="34">
        <f t="shared" si="5"/>
        <v>0</v>
      </c>
    </row>
    <row r="54" spans="1:24" s="35" customFormat="1" ht="21.75" customHeight="1" x14ac:dyDescent="0.2">
      <c r="A54" s="26">
        <v>2</v>
      </c>
      <c r="B54" s="26">
        <v>2</v>
      </c>
      <c r="C54" s="26">
        <v>5</v>
      </c>
      <c r="D54" s="26">
        <v>9</v>
      </c>
      <c r="E54" s="27" t="s">
        <v>27</v>
      </c>
      <c r="F54" s="28" t="s">
        <v>83</v>
      </c>
      <c r="G54" s="30">
        <v>0</v>
      </c>
      <c r="H54" s="30">
        <f>+'[1]PRESUP. EJEC. 2025'!D68</f>
        <v>800000</v>
      </c>
      <c r="I54" s="31">
        <f t="shared" si="4"/>
        <v>800000</v>
      </c>
      <c r="J54" s="30">
        <v>0</v>
      </c>
      <c r="K54" s="30">
        <v>0</v>
      </c>
      <c r="L54" s="30">
        <v>0</v>
      </c>
      <c r="M54" s="30">
        <v>0</v>
      </c>
      <c r="N54" s="30">
        <v>159137.16</v>
      </c>
      <c r="O54" s="30">
        <v>231840</v>
      </c>
      <c r="P54" s="30">
        <v>0</v>
      </c>
      <c r="Q54" s="30"/>
      <c r="R54" s="30"/>
      <c r="S54" s="30"/>
      <c r="T54" s="32"/>
      <c r="U54" s="30"/>
      <c r="V54" s="33">
        <f t="shared" si="2"/>
        <v>390977.16000000003</v>
      </c>
      <c r="W54" s="34"/>
      <c r="X54" s="34">
        <f t="shared" si="5"/>
        <v>390977.16000000003</v>
      </c>
    </row>
    <row r="55" spans="1:24" s="35" customFormat="1" ht="21.75" hidden="1" customHeight="1" x14ac:dyDescent="0.2">
      <c r="A55" s="26">
        <v>2</v>
      </c>
      <c r="B55" s="26">
        <v>2</v>
      </c>
      <c r="C55" s="26">
        <v>6</v>
      </c>
      <c r="D55" s="26">
        <v>1</v>
      </c>
      <c r="E55" s="27" t="s">
        <v>27</v>
      </c>
      <c r="F55" s="28" t="s">
        <v>84</v>
      </c>
      <c r="G55" s="30"/>
      <c r="H55" s="30"/>
      <c r="I55" s="31">
        <f t="shared" si="4"/>
        <v>0</v>
      </c>
      <c r="J55" s="30"/>
      <c r="K55" s="30"/>
      <c r="L55" s="30"/>
      <c r="M55" s="30"/>
      <c r="N55" s="30">
        <v>0</v>
      </c>
      <c r="O55" s="30"/>
      <c r="P55" s="30"/>
      <c r="Q55" s="30"/>
      <c r="R55" s="30"/>
      <c r="S55" s="30"/>
      <c r="T55" s="32"/>
      <c r="U55" s="30"/>
      <c r="V55" s="33">
        <f t="shared" si="2"/>
        <v>0</v>
      </c>
      <c r="W55" s="34"/>
      <c r="X55" s="34">
        <f t="shared" si="5"/>
        <v>0</v>
      </c>
    </row>
    <row r="56" spans="1:24" s="35" customFormat="1" ht="21.75" customHeight="1" x14ac:dyDescent="0.2">
      <c r="A56" s="26">
        <v>2</v>
      </c>
      <c r="B56" s="26">
        <v>2</v>
      </c>
      <c r="C56" s="26">
        <v>6</v>
      </c>
      <c r="D56" s="26">
        <v>2</v>
      </c>
      <c r="E56" s="27" t="s">
        <v>27</v>
      </c>
      <c r="F56" s="28" t="s">
        <v>85</v>
      </c>
      <c r="G56" s="30">
        <f>+'[1]PRESUP. EJEC. 2025'!C70</f>
        <v>4500000</v>
      </c>
      <c r="H56" s="30">
        <f>+'[1]PRESUP. EJEC. 2025'!D70</f>
        <v>0</v>
      </c>
      <c r="I56" s="31">
        <f t="shared" si="4"/>
        <v>4500000</v>
      </c>
      <c r="J56" s="30">
        <v>0</v>
      </c>
      <c r="K56" s="30">
        <v>0</v>
      </c>
      <c r="L56" s="30">
        <v>0</v>
      </c>
      <c r="M56" s="30">
        <v>2052703.54</v>
      </c>
      <c r="N56" s="30">
        <v>0</v>
      </c>
      <c r="O56" s="30">
        <v>0</v>
      </c>
      <c r="P56" s="30">
        <v>0</v>
      </c>
      <c r="Q56" s="30"/>
      <c r="R56" s="30"/>
      <c r="S56" s="30"/>
      <c r="T56" s="32"/>
      <c r="U56" s="30"/>
      <c r="V56" s="33">
        <f t="shared" si="2"/>
        <v>2052703.54</v>
      </c>
      <c r="W56" s="45"/>
      <c r="X56" s="34">
        <f t="shared" si="5"/>
        <v>2052703.54</v>
      </c>
    </row>
    <row r="57" spans="1:24" s="35" customFormat="1" ht="21.75" customHeight="1" x14ac:dyDescent="0.2">
      <c r="A57" s="26">
        <v>2</v>
      </c>
      <c r="B57" s="26">
        <v>2</v>
      </c>
      <c r="C57" s="26">
        <v>6</v>
      </c>
      <c r="D57" s="26">
        <v>3</v>
      </c>
      <c r="E57" s="27" t="s">
        <v>27</v>
      </c>
      <c r="F57" s="28" t="s">
        <v>86</v>
      </c>
      <c r="G57" s="30">
        <f>+'[1]PRESUP. EJEC. 2025'!C71</f>
        <v>1300000</v>
      </c>
      <c r="H57" s="30">
        <f>+'[1]PRESUP. EJEC. 2025'!D71</f>
        <v>0</v>
      </c>
      <c r="I57" s="31">
        <f t="shared" si="4"/>
        <v>1300000</v>
      </c>
      <c r="J57" s="30">
        <v>0</v>
      </c>
      <c r="K57" s="30">
        <v>349818.77</v>
      </c>
      <c r="L57" s="30">
        <v>124096</v>
      </c>
      <c r="M57" s="30">
        <v>124096</v>
      </c>
      <c r="N57" s="30">
        <v>124096</v>
      </c>
      <c r="O57" s="30">
        <v>124096</v>
      </c>
      <c r="P57" s="30">
        <v>124096</v>
      </c>
      <c r="Q57" s="30"/>
      <c r="R57" s="30"/>
      <c r="S57" s="30"/>
      <c r="T57" s="32"/>
      <c r="U57" s="30"/>
      <c r="V57" s="33">
        <f t="shared" si="2"/>
        <v>970298.77</v>
      </c>
      <c r="W57" s="34"/>
      <c r="X57" s="34">
        <f t="shared" si="5"/>
        <v>970298.77</v>
      </c>
    </row>
    <row r="58" spans="1:24" s="35" customFormat="1" ht="23.25" customHeight="1" x14ac:dyDescent="0.2">
      <c r="A58" s="26">
        <v>2</v>
      </c>
      <c r="B58" s="26">
        <v>2</v>
      </c>
      <c r="C58" s="26">
        <v>7</v>
      </c>
      <c r="D58" s="26">
        <v>1</v>
      </c>
      <c r="E58" s="27" t="s">
        <v>27</v>
      </c>
      <c r="F58" s="28" t="s">
        <v>87</v>
      </c>
      <c r="G58" s="30">
        <f>+'[1]PRESUP. EJEC. 2025'!C73</f>
        <v>500000</v>
      </c>
      <c r="H58" s="30">
        <f>+'[1]PRESUP. EJEC. 2025'!D73</f>
        <v>-400000</v>
      </c>
      <c r="I58" s="31">
        <f t="shared" si="4"/>
        <v>100000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/>
      <c r="R58" s="30"/>
      <c r="S58" s="30"/>
      <c r="T58" s="32"/>
      <c r="U58" s="30"/>
      <c r="V58" s="33">
        <f t="shared" si="2"/>
        <v>0</v>
      </c>
      <c r="W58" s="34"/>
      <c r="X58" s="34">
        <f t="shared" si="5"/>
        <v>0</v>
      </c>
    </row>
    <row r="59" spans="1:24" s="35" customFormat="1" ht="23.25" customHeight="1" x14ac:dyDescent="0.2">
      <c r="A59" s="26">
        <v>2</v>
      </c>
      <c r="B59" s="26">
        <v>2</v>
      </c>
      <c r="C59" s="26">
        <v>7</v>
      </c>
      <c r="D59" s="26">
        <v>1</v>
      </c>
      <c r="E59" s="27" t="s">
        <v>88</v>
      </c>
      <c r="F59" s="28" t="s">
        <v>89</v>
      </c>
      <c r="G59" s="30">
        <v>0</v>
      </c>
      <c r="H59" s="30">
        <f>+'[1]PRESUP. EJEC. 2025'!D74</f>
        <v>300000</v>
      </c>
      <c r="I59" s="31">
        <f t="shared" si="4"/>
        <v>300000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194499.4</v>
      </c>
      <c r="P59" s="30">
        <v>0</v>
      </c>
      <c r="Q59" s="30"/>
      <c r="R59" s="30"/>
      <c r="S59" s="30"/>
      <c r="T59" s="32"/>
      <c r="U59" s="30"/>
      <c r="V59" s="33">
        <f t="shared" si="2"/>
        <v>194499.4</v>
      </c>
      <c r="W59" s="34"/>
      <c r="X59" s="34">
        <f t="shared" si="5"/>
        <v>194499.4</v>
      </c>
    </row>
    <row r="60" spans="1:24" s="35" customFormat="1" ht="23.25" customHeight="1" x14ac:dyDescent="0.2">
      <c r="A60" s="26">
        <v>2</v>
      </c>
      <c r="B60" s="26">
        <v>2</v>
      </c>
      <c r="C60" s="26">
        <v>7</v>
      </c>
      <c r="D60" s="26">
        <v>2</v>
      </c>
      <c r="E60" s="27" t="s">
        <v>27</v>
      </c>
      <c r="F60" s="28" t="s">
        <v>90</v>
      </c>
      <c r="G60" s="30">
        <f>+'[1]PRESUP. EJEC. 2025'!C75</f>
        <v>200000</v>
      </c>
      <c r="H60" s="30">
        <v>0</v>
      </c>
      <c r="I60" s="31">
        <f t="shared" si="4"/>
        <v>200000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/>
      <c r="R60" s="30"/>
      <c r="S60" s="30"/>
      <c r="T60" s="32"/>
      <c r="U60" s="30"/>
      <c r="V60" s="33">
        <f t="shared" si="2"/>
        <v>0</v>
      </c>
      <c r="W60" s="34"/>
      <c r="X60" s="34">
        <f t="shared" si="5"/>
        <v>0</v>
      </c>
    </row>
    <row r="61" spans="1:24" s="35" customFormat="1" ht="23.25" customHeight="1" x14ac:dyDescent="0.2">
      <c r="A61" s="26">
        <v>2</v>
      </c>
      <c r="B61" s="26">
        <v>2</v>
      </c>
      <c r="C61" s="26">
        <v>7</v>
      </c>
      <c r="D61" s="26">
        <v>2</v>
      </c>
      <c r="E61" s="27" t="s">
        <v>45</v>
      </c>
      <c r="F61" s="28" t="s">
        <v>91</v>
      </c>
      <c r="G61" s="30">
        <f>+'[1]PRESUP. EJEC. 2025'!C76</f>
        <v>500000</v>
      </c>
      <c r="H61" s="30">
        <f>+'[1]PRESUP. EJEC. 2025'!D76</f>
        <v>-300000</v>
      </c>
      <c r="I61" s="31">
        <f t="shared" si="4"/>
        <v>200000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/>
      <c r="R61" s="30"/>
      <c r="S61" s="30"/>
      <c r="T61" s="32"/>
      <c r="U61" s="30"/>
      <c r="V61" s="33">
        <f t="shared" si="2"/>
        <v>0</v>
      </c>
      <c r="W61" s="34"/>
      <c r="X61" s="34">
        <f t="shared" si="5"/>
        <v>0</v>
      </c>
    </row>
    <row r="62" spans="1:24" s="35" customFormat="1" ht="23.25" customHeight="1" x14ac:dyDescent="0.2">
      <c r="A62" s="26">
        <v>2</v>
      </c>
      <c r="B62" s="26">
        <v>2</v>
      </c>
      <c r="C62" s="26">
        <v>7</v>
      </c>
      <c r="D62" s="26">
        <v>2</v>
      </c>
      <c r="E62" s="27" t="s">
        <v>47</v>
      </c>
      <c r="F62" s="28" t="s">
        <v>92</v>
      </c>
      <c r="G62" s="30">
        <f>+'[1]PRESUP. EJEC. 2025'!C78</f>
        <v>50000</v>
      </c>
      <c r="H62" s="30">
        <f>+'[1]PRESUP. EJEC. 2025'!D78</f>
        <v>0</v>
      </c>
      <c r="I62" s="31">
        <f t="shared" si="4"/>
        <v>50000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/>
      <c r="R62" s="30"/>
      <c r="S62" s="30"/>
      <c r="T62" s="32"/>
      <c r="U62" s="30"/>
      <c r="V62" s="33">
        <f t="shared" si="2"/>
        <v>0</v>
      </c>
      <c r="W62" s="34"/>
      <c r="X62" s="34">
        <f t="shared" si="5"/>
        <v>0</v>
      </c>
    </row>
    <row r="63" spans="1:24" s="35" customFormat="1" ht="23.25" hidden="1" customHeight="1" x14ac:dyDescent="0.2">
      <c r="A63" s="26">
        <v>2</v>
      </c>
      <c r="B63" s="26">
        <v>2</v>
      </c>
      <c r="C63" s="26">
        <v>7</v>
      </c>
      <c r="D63" s="26">
        <v>2</v>
      </c>
      <c r="E63" s="27" t="s">
        <v>29</v>
      </c>
      <c r="F63" s="28" t="s">
        <v>93</v>
      </c>
      <c r="G63" s="30"/>
      <c r="H63" s="30"/>
      <c r="I63" s="31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2"/>
      <c r="U63" s="30"/>
      <c r="V63" s="33"/>
      <c r="W63" s="34"/>
      <c r="X63" s="34">
        <f t="shared" si="5"/>
        <v>0</v>
      </c>
    </row>
    <row r="64" spans="1:24" s="35" customFormat="1" ht="23.25" customHeight="1" x14ac:dyDescent="0.2">
      <c r="A64" s="26">
        <v>2</v>
      </c>
      <c r="B64" s="26">
        <v>2</v>
      </c>
      <c r="C64" s="26">
        <v>7</v>
      </c>
      <c r="D64" s="26">
        <v>2</v>
      </c>
      <c r="E64" s="27" t="s">
        <v>31</v>
      </c>
      <c r="F64" s="28" t="s">
        <v>94</v>
      </c>
      <c r="G64" s="30">
        <f>+'[1]PRESUP. EJEC. 2025'!C79</f>
        <v>4500000</v>
      </c>
      <c r="H64" s="30">
        <f>+'[1]PRESUP. EJEC. 2025'!D79</f>
        <v>-76121.570000000007</v>
      </c>
      <c r="I64" s="31">
        <f t="shared" si="4"/>
        <v>4423878.43</v>
      </c>
      <c r="J64" s="30">
        <v>0</v>
      </c>
      <c r="K64" s="30">
        <v>0</v>
      </c>
      <c r="L64" s="30">
        <v>193650.13</v>
      </c>
      <c r="M64" s="30">
        <v>0</v>
      </c>
      <c r="N64" s="30">
        <v>873716.5</v>
      </c>
      <c r="O64" s="30">
        <v>123303.02</v>
      </c>
      <c r="P64" s="30">
        <v>241094.55</v>
      </c>
      <c r="Q64" s="30"/>
      <c r="R64" s="30"/>
      <c r="S64" s="30"/>
      <c r="T64" s="32"/>
      <c r="U64" s="30"/>
      <c r="V64" s="33">
        <f t="shared" si="2"/>
        <v>1431764.2</v>
      </c>
      <c r="W64" s="34"/>
      <c r="X64" s="34">
        <f t="shared" si="5"/>
        <v>1431764.2</v>
      </c>
    </row>
    <row r="65" spans="1:24" s="35" customFormat="1" ht="18" x14ac:dyDescent="0.2">
      <c r="A65" s="26">
        <v>2</v>
      </c>
      <c r="B65" s="26">
        <v>2</v>
      </c>
      <c r="C65" s="26">
        <v>7</v>
      </c>
      <c r="D65" s="26">
        <v>2</v>
      </c>
      <c r="E65" s="27" t="s">
        <v>88</v>
      </c>
      <c r="F65" s="39" t="s">
        <v>95</v>
      </c>
      <c r="G65" s="30">
        <f>+'[1]PRESUP. EJEC. 2025'!C80</f>
        <v>0</v>
      </c>
      <c r="H65" s="30">
        <f>+'[1]PRESUP. EJEC. 2025'!D80</f>
        <v>400000</v>
      </c>
      <c r="I65" s="31">
        <f t="shared" si="4"/>
        <v>400000</v>
      </c>
      <c r="J65" s="30"/>
      <c r="K65" s="30"/>
      <c r="L65" s="30"/>
      <c r="M65" s="30">
        <v>44971.94</v>
      </c>
      <c r="N65" s="30">
        <v>0</v>
      </c>
      <c r="O65" s="30">
        <v>0</v>
      </c>
      <c r="P65" s="30">
        <v>0</v>
      </c>
      <c r="Q65" s="30"/>
      <c r="R65" s="30"/>
      <c r="S65" s="30"/>
      <c r="T65" s="32"/>
      <c r="U65" s="30"/>
      <c r="V65" s="33">
        <f t="shared" si="2"/>
        <v>44971.94</v>
      </c>
      <c r="W65" s="34"/>
      <c r="X65" s="34">
        <f t="shared" si="5"/>
        <v>44971.94</v>
      </c>
    </row>
    <row r="66" spans="1:24" s="35" customFormat="1" ht="18" x14ac:dyDescent="0.2">
      <c r="A66" s="26">
        <v>2</v>
      </c>
      <c r="B66" s="26">
        <v>2</v>
      </c>
      <c r="C66" s="26">
        <v>7</v>
      </c>
      <c r="D66" s="26">
        <v>2</v>
      </c>
      <c r="E66" s="27" t="s">
        <v>33</v>
      </c>
      <c r="F66" s="39" t="s">
        <v>96</v>
      </c>
      <c r="G66" s="30">
        <v>0</v>
      </c>
      <c r="H66" s="30">
        <f>+'[1]PRESUP. EJEC. 2025'!D81</f>
        <v>200000</v>
      </c>
      <c r="I66" s="31">
        <f t="shared" si="4"/>
        <v>200000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/>
      <c r="R66" s="30"/>
      <c r="S66" s="30"/>
      <c r="T66" s="32"/>
      <c r="U66" s="30"/>
      <c r="V66" s="33">
        <f t="shared" si="2"/>
        <v>0</v>
      </c>
      <c r="W66" s="34"/>
      <c r="X66" s="34">
        <f t="shared" si="5"/>
        <v>0</v>
      </c>
    </row>
    <row r="67" spans="1:24" s="35" customFormat="1" ht="21.75" hidden="1" customHeight="1" x14ac:dyDescent="0.2">
      <c r="A67" s="26">
        <v>2</v>
      </c>
      <c r="B67" s="26">
        <v>2</v>
      </c>
      <c r="C67" s="26">
        <v>8</v>
      </c>
      <c r="D67" s="26">
        <v>1</v>
      </c>
      <c r="E67" s="27" t="s">
        <v>27</v>
      </c>
      <c r="F67" s="28" t="s">
        <v>97</v>
      </c>
      <c r="G67" s="30">
        <v>0</v>
      </c>
      <c r="H67" s="30">
        <v>0</v>
      </c>
      <c r="I67" s="31">
        <f t="shared" si="4"/>
        <v>0</v>
      </c>
      <c r="J67" s="30"/>
      <c r="K67" s="30"/>
      <c r="L67" s="30"/>
      <c r="M67" s="30">
        <v>0</v>
      </c>
      <c r="N67" s="30">
        <v>0</v>
      </c>
      <c r="O67" s="30"/>
      <c r="P67" s="30"/>
      <c r="Q67" s="30"/>
      <c r="R67" s="30"/>
      <c r="S67" s="30"/>
      <c r="T67" s="32"/>
      <c r="U67" s="30"/>
      <c r="V67" s="33"/>
      <c r="W67" s="34"/>
      <c r="X67" s="34">
        <f t="shared" si="5"/>
        <v>0</v>
      </c>
    </row>
    <row r="68" spans="1:24" s="35" customFormat="1" ht="23.25" customHeight="1" x14ac:dyDescent="0.2">
      <c r="A68" s="26">
        <v>2</v>
      </c>
      <c r="B68" s="26">
        <v>2</v>
      </c>
      <c r="C68" s="26">
        <v>8</v>
      </c>
      <c r="D68" s="26">
        <v>2</v>
      </c>
      <c r="E68" s="27" t="s">
        <v>27</v>
      </c>
      <c r="F68" s="28" t="s">
        <v>98</v>
      </c>
      <c r="G68" s="30">
        <f>+'[1]PRESUP. EJEC. 2025'!C83</f>
        <v>500000</v>
      </c>
      <c r="H68" s="30">
        <f>+'[1]PRESUP. EJEC. 2025'!D83</f>
        <v>1000000</v>
      </c>
      <c r="I68" s="31">
        <f t="shared" si="4"/>
        <v>1500000</v>
      </c>
      <c r="J68" s="30">
        <v>19036.259999999998</v>
      </c>
      <c r="K68" s="30">
        <v>137163.72</v>
      </c>
      <c r="L68" s="30">
        <v>95284.38</v>
      </c>
      <c r="M68" s="30">
        <v>18973.060000000001</v>
      </c>
      <c r="N68" s="30">
        <v>274252</v>
      </c>
      <c r="O68" s="30">
        <v>19222.77</v>
      </c>
      <c r="P68" s="30">
        <v>356814.05</v>
      </c>
      <c r="Q68" s="30"/>
      <c r="R68" s="30"/>
      <c r="S68" s="30"/>
      <c r="T68" s="32"/>
      <c r="U68" s="30"/>
      <c r="V68" s="33">
        <f t="shared" si="2"/>
        <v>920746.24</v>
      </c>
      <c r="W68" s="45"/>
      <c r="X68" s="34">
        <f t="shared" si="5"/>
        <v>920746.24</v>
      </c>
    </row>
    <row r="69" spans="1:24" s="35" customFormat="1" ht="23.25" customHeight="1" x14ac:dyDescent="0.2">
      <c r="A69" s="26">
        <v>2</v>
      </c>
      <c r="B69" s="26">
        <v>2</v>
      </c>
      <c r="C69" s="26">
        <v>8</v>
      </c>
      <c r="D69" s="26">
        <v>4</v>
      </c>
      <c r="E69" s="27" t="s">
        <v>27</v>
      </c>
      <c r="F69" s="28" t="s">
        <v>99</v>
      </c>
      <c r="G69" s="30">
        <f>+'[1]PRESUP. EJEC. 2025'!C84</f>
        <v>300000</v>
      </c>
      <c r="H69" s="30">
        <f>+'[1]PRESUP. EJEC. 2025'!D84</f>
        <v>51000</v>
      </c>
      <c r="I69" s="31">
        <f t="shared" si="4"/>
        <v>351000</v>
      </c>
      <c r="J69" s="30">
        <v>0</v>
      </c>
      <c r="K69" s="30">
        <v>0</v>
      </c>
      <c r="L69" s="30">
        <v>0</v>
      </c>
      <c r="M69" s="30">
        <v>51000</v>
      </c>
      <c r="N69" s="30">
        <v>0</v>
      </c>
      <c r="O69" s="30">
        <v>0</v>
      </c>
      <c r="P69" s="30">
        <v>0</v>
      </c>
      <c r="Q69" s="30"/>
      <c r="R69" s="30"/>
      <c r="S69" s="30"/>
      <c r="T69" s="32"/>
      <c r="U69" s="30"/>
      <c r="V69" s="33">
        <f t="shared" si="2"/>
        <v>51000</v>
      </c>
      <c r="W69" s="45"/>
      <c r="X69" s="34">
        <f t="shared" si="5"/>
        <v>51000</v>
      </c>
    </row>
    <row r="70" spans="1:24" s="35" customFormat="1" ht="23.25" customHeight="1" x14ac:dyDescent="0.2">
      <c r="A70" s="26">
        <v>2</v>
      </c>
      <c r="B70" s="26">
        <v>2</v>
      </c>
      <c r="C70" s="26">
        <v>8</v>
      </c>
      <c r="D70" s="26">
        <v>5</v>
      </c>
      <c r="E70" s="27" t="s">
        <v>27</v>
      </c>
      <c r="F70" s="39" t="s">
        <v>100</v>
      </c>
      <c r="G70" s="30">
        <f>+'[1]PRESUP. EJEC. 2025'!C85</f>
        <v>200000</v>
      </c>
      <c r="H70" s="30">
        <f>+'[1]PRESUP. EJEC. 2025'!D85</f>
        <v>600000</v>
      </c>
      <c r="I70" s="31">
        <f t="shared" si="4"/>
        <v>800000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132160</v>
      </c>
      <c r="P70" s="30">
        <v>66080</v>
      </c>
      <c r="Q70" s="30"/>
      <c r="R70" s="30"/>
      <c r="S70" s="30"/>
      <c r="T70" s="32"/>
      <c r="U70" s="30"/>
      <c r="V70" s="33">
        <f t="shared" si="2"/>
        <v>198240</v>
      </c>
      <c r="W70" s="45"/>
      <c r="X70" s="34">
        <f t="shared" si="5"/>
        <v>198240</v>
      </c>
    </row>
    <row r="71" spans="1:24" s="35" customFormat="1" ht="23.25" customHeight="1" x14ac:dyDescent="0.2">
      <c r="A71" s="26">
        <v>2</v>
      </c>
      <c r="B71" s="26">
        <v>2</v>
      </c>
      <c r="C71" s="26">
        <v>8</v>
      </c>
      <c r="D71" s="26">
        <v>5</v>
      </c>
      <c r="E71" s="27" t="s">
        <v>45</v>
      </c>
      <c r="F71" s="28" t="s">
        <v>101</v>
      </c>
      <c r="G71" s="30">
        <f>+'[1]PRESUP. EJEC. 2025'!C86</f>
        <v>300000</v>
      </c>
      <c r="H71" s="30">
        <f>+'[1]PRESUP. EJEC. 2025'!D86</f>
        <v>141080.79999999999</v>
      </c>
      <c r="I71" s="31">
        <f t="shared" si="4"/>
        <v>441080.8</v>
      </c>
      <c r="J71" s="30">
        <v>0</v>
      </c>
      <c r="K71" s="30">
        <v>0</v>
      </c>
      <c r="L71" s="30">
        <v>0</v>
      </c>
      <c r="M71" s="30">
        <v>133516</v>
      </c>
      <c r="N71" s="30">
        <v>132800</v>
      </c>
      <c r="O71" s="30">
        <v>92100</v>
      </c>
      <c r="P71" s="30">
        <v>0</v>
      </c>
      <c r="Q71" s="30"/>
      <c r="R71" s="30"/>
      <c r="S71" s="30"/>
      <c r="T71" s="32"/>
      <c r="U71" s="30"/>
      <c r="V71" s="33">
        <f t="shared" si="2"/>
        <v>358416</v>
      </c>
      <c r="W71" s="45"/>
      <c r="X71" s="34">
        <f t="shared" si="5"/>
        <v>358416</v>
      </c>
    </row>
    <row r="72" spans="1:24" s="35" customFormat="1" x14ac:dyDescent="0.2">
      <c r="A72" s="26">
        <v>2</v>
      </c>
      <c r="B72" s="26">
        <v>2</v>
      </c>
      <c r="C72" s="26">
        <v>8</v>
      </c>
      <c r="D72" s="26">
        <v>5</v>
      </c>
      <c r="E72" s="27" t="s">
        <v>41</v>
      </c>
      <c r="F72" s="28" t="s">
        <v>102</v>
      </c>
      <c r="G72" s="30">
        <v>0</v>
      </c>
      <c r="H72" s="30">
        <f>+'[1]PRESUP. EJEC. 2025'!D87</f>
        <v>300000</v>
      </c>
      <c r="I72" s="31">
        <f t="shared" si="4"/>
        <v>300000</v>
      </c>
      <c r="J72" s="30"/>
      <c r="K72" s="30"/>
      <c r="L72" s="30"/>
      <c r="M72" s="30"/>
      <c r="N72" s="30">
        <v>0</v>
      </c>
      <c r="O72" s="30">
        <v>0</v>
      </c>
      <c r="P72" s="30">
        <v>139999.92000000001</v>
      </c>
      <c r="Q72" s="30"/>
      <c r="R72" s="30"/>
      <c r="S72" s="30"/>
      <c r="T72" s="32"/>
      <c r="U72" s="30"/>
      <c r="V72" s="33">
        <f t="shared" si="2"/>
        <v>139999.92000000001</v>
      </c>
      <c r="W72" s="34"/>
      <c r="X72" s="34">
        <f t="shared" si="5"/>
        <v>139999.92000000001</v>
      </c>
    </row>
    <row r="73" spans="1:24" s="35" customFormat="1" ht="23.25" customHeight="1" x14ac:dyDescent="0.2">
      <c r="A73" s="26">
        <v>2</v>
      </c>
      <c r="B73" s="26">
        <v>2</v>
      </c>
      <c r="C73" s="26">
        <v>8</v>
      </c>
      <c r="D73" s="26">
        <v>6</v>
      </c>
      <c r="E73" s="27" t="s">
        <v>27</v>
      </c>
      <c r="F73" s="28" t="s">
        <v>103</v>
      </c>
      <c r="G73" s="30">
        <f>+'[1]PRESUP. EJEC. 2025'!C89</f>
        <v>9450000</v>
      </c>
      <c r="H73" s="30">
        <f>+'[1]PRESUP. EJEC. 2025'!D89</f>
        <v>17322806.260000002</v>
      </c>
      <c r="I73" s="31">
        <f t="shared" si="4"/>
        <v>26772806.260000002</v>
      </c>
      <c r="J73" s="30">
        <v>235079.6</v>
      </c>
      <c r="K73" s="30">
        <v>0</v>
      </c>
      <c r="L73" s="30">
        <v>796618</v>
      </c>
      <c r="M73" s="30">
        <v>4963696.76</v>
      </c>
      <c r="N73" s="30">
        <v>1374166.64</v>
      </c>
      <c r="O73" s="30">
        <v>1275817.04</v>
      </c>
      <c r="P73" s="30">
        <v>745239.88</v>
      </c>
      <c r="Q73" s="30"/>
      <c r="R73" s="30"/>
      <c r="S73" s="30"/>
      <c r="T73" s="32"/>
      <c r="U73" s="30"/>
      <c r="V73" s="33">
        <f t="shared" si="2"/>
        <v>9390617.9199999999</v>
      </c>
      <c r="W73" s="34"/>
      <c r="X73" s="34">
        <f t="shared" si="5"/>
        <v>9390617.9199999999</v>
      </c>
    </row>
    <row r="74" spans="1:24" s="35" customFormat="1" ht="23.25" hidden="1" customHeight="1" x14ac:dyDescent="0.2">
      <c r="A74" s="26">
        <v>2</v>
      </c>
      <c r="B74" s="26">
        <v>2</v>
      </c>
      <c r="C74" s="26">
        <v>8</v>
      </c>
      <c r="D74" s="26">
        <v>6</v>
      </c>
      <c r="E74" s="27" t="s">
        <v>45</v>
      </c>
      <c r="F74" s="28" t="s">
        <v>104</v>
      </c>
      <c r="G74" s="30">
        <f>+'[1]PRESUP. EJEC. 2025'!C90</f>
        <v>0</v>
      </c>
      <c r="H74" s="30">
        <f>+'[1]PRESUP. EJEC. 2025'!D90</f>
        <v>0</v>
      </c>
      <c r="I74" s="31">
        <f t="shared" si="4"/>
        <v>0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2"/>
      <c r="U74" s="30"/>
      <c r="V74" s="33">
        <f t="shared" si="2"/>
        <v>0</v>
      </c>
      <c r="W74" s="34"/>
      <c r="X74" s="34">
        <f t="shared" si="5"/>
        <v>0</v>
      </c>
    </row>
    <row r="75" spans="1:24" s="35" customFormat="1" ht="23.25" customHeight="1" x14ac:dyDescent="0.2">
      <c r="A75" s="26">
        <v>2</v>
      </c>
      <c r="B75" s="26">
        <v>2</v>
      </c>
      <c r="C75" s="26">
        <v>8</v>
      </c>
      <c r="D75" s="26">
        <v>6</v>
      </c>
      <c r="E75" s="27" t="s">
        <v>41</v>
      </c>
      <c r="F75" s="28" t="s">
        <v>105</v>
      </c>
      <c r="G75" s="30">
        <f>+'[1]PRESUP. EJEC. 2025'!C91</f>
        <v>300000</v>
      </c>
      <c r="H75" s="30">
        <f>+'[1]PRESUP. EJEC. 2025'!D91</f>
        <v>0</v>
      </c>
      <c r="I75" s="31">
        <f t="shared" si="4"/>
        <v>300000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/>
      <c r="R75" s="30"/>
      <c r="S75" s="30"/>
      <c r="T75" s="32"/>
      <c r="U75" s="30"/>
      <c r="V75" s="33">
        <f t="shared" si="2"/>
        <v>0</v>
      </c>
      <c r="W75" s="34"/>
      <c r="X75" s="34">
        <f t="shared" si="5"/>
        <v>0</v>
      </c>
    </row>
    <row r="76" spans="1:24" s="35" customFormat="1" ht="23.25" hidden="1" customHeight="1" x14ac:dyDescent="0.2">
      <c r="A76" s="26">
        <v>2</v>
      </c>
      <c r="B76" s="26">
        <v>2</v>
      </c>
      <c r="C76" s="26">
        <v>8</v>
      </c>
      <c r="D76" s="26">
        <v>6</v>
      </c>
      <c r="E76" s="27" t="s">
        <v>47</v>
      </c>
      <c r="F76" s="28" t="s">
        <v>106</v>
      </c>
      <c r="G76" s="30">
        <f>+'[1]PRESUP. EJEC. 2025'!C92</f>
        <v>0</v>
      </c>
      <c r="H76" s="30">
        <f>+'[1]PRESUP. EJEC. 2025'!D92</f>
        <v>500000</v>
      </c>
      <c r="I76" s="31">
        <f t="shared" si="4"/>
        <v>500000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2"/>
      <c r="U76" s="30"/>
      <c r="V76" s="33">
        <f t="shared" si="2"/>
        <v>0</v>
      </c>
      <c r="W76" s="34"/>
      <c r="X76" s="34">
        <f t="shared" si="5"/>
        <v>0</v>
      </c>
    </row>
    <row r="77" spans="1:24" s="35" customFormat="1" ht="23.25" customHeight="1" x14ac:dyDescent="0.2">
      <c r="A77" s="26">
        <v>2</v>
      </c>
      <c r="B77" s="26">
        <v>2</v>
      </c>
      <c r="C77" s="26">
        <v>8</v>
      </c>
      <c r="D77" s="26">
        <v>7</v>
      </c>
      <c r="E77" s="27" t="s">
        <v>27</v>
      </c>
      <c r="F77" s="39" t="s">
        <v>107</v>
      </c>
      <c r="G77" s="30">
        <f>+'[1]PRESUP. EJEC. 2025'!C94</f>
        <v>200000</v>
      </c>
      <c r="H77" s="30">
        <f>+'[1]PRESUP. EJEC. 2025'!D94</f>
        <v>0</v>
      </c>
      <c r="I77" s="31">
        <f t="shared" si="4"/>
        <v>200000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/>
      <c r="R77" s="30"/>
      <c r="S77" s="30"/>
      <c r="T77" s="32"/>
      <c r="U77" s="30"/>
      <c r="V77" s="33">
        <f t="shared" si="2"/>
        <v>0</v>
      </c>
      <c r="W77" s="34"/>
      <c r="X77" s="34">
        <f t="shared" si="5"/>
        <v>0</v>
      </c>
    </row>
    <row r="78" spans="1:24" s="35" customFormat="1" ht="23.25" customHeight="1" x14ac:dyDescent="0.2">
      <c r="A78" s="26">
        <v>2</v>
      </c>
      <c r="B78" s="26">
        <v>2</v>
      </c>
      <c r="C78" s="26">
        <v>8</v>
      </c>
      <c r="D78" s="26">
        <v>7</v>
      </c>
      <c r="E78" s="27" t="s">
        <v>41</v>
      </c>
      <c r="F78" s="28" t="s">
        <v>108</v>
      </c>
      <c r="G78" s="30">
        <f>+'[1]PRESUP. EJEC. 2025'!C95</f>
        <v>600000</v>
      </c>
      <c r="H78" s="30">
        <f>+'[1]PRESUP. EJEC. 2025'!D95</f>
        <v>4400000</v>
      </c>
      <c r="I78" s="31">
        <f t="shared" si="4"/>
        <v>5000000</v>
      </c>
      <c r="J78" s="30"/>
      <c r="K78" s="30"/>
      <c r="L78" s="30">
        <v>0</v>
      </c>
      <c r="M78" s="30">
        <v>359900</v>
      </c>
      <c r="N78" s="30">
        <v>0</v>
      </c>
      <c r="O78" s="30">
        <v>0</v>
      </c>
      <c r="P78" s="30">
        <v>0</v>
      </c>
      <c r="Q78" s="30"/>
      <c r="R78" s="30"/>
      <c r="S78" s="30"/>
      <c r="T78" s="32"/>
      <c r="U78" s="30"/>
      <c r="V78" s="33">
        <f t="shared" si="2"/>
        <v>359900</v>
      </c>
      <c r="W78" s="34"/>
      <c r="X78" s="34">
        <f t="shared" si="5"/>
        <v>359900</v>
      </c>
    </row>
    <row r="79" spans="1:24" s="35" customFormat="1" ht="23.25" customHeight="1" x14ac:dyDescent="0.2">
      <c r="A79" s="26">
        <v>2</v>
      </c>
      <c r="B79" s="26">
        <v>2</v>
      </c>
      <c r="C79" s="26">
        <v>8</v>
      </c>
      <c r="D79" s="26">
        <v>7</v>
      </c>
      <c r="E79" s="27" t="s">
        <v>47</v>
      </c>
      <c r="F79" s="28" t="s">
        <v>109</v>
      </c>
      <c r="G79" s="30">
        <f>+'[1]PRESUP. EJEC. 2025'!C96</f>
        <v>10000000</v>
      </c>
      <c r="H79" s="30">
        <f>+'[1]PRESUP. EJEC. 2025'!D96</f>
        <v>0</v>
      </c>
      <c r="I79" s="31">
        <f t="shared" si="4"/>
        <v>10000000</v>
      </c>
      <c r="J79" s="30">
        <v>0</v>
      </c>
      <c r="K79" s="30">
        <v>0</v>
      </c>
      <c r="L79" s="30">
        <v>3151000.88</v>
      </c>
      <c r="M79" s="30">
        <v>0</v>
      </c>
      <c r="N79" s="30">
        <v>649999.25</v>
      </c>
      <c r="O79" s="30">
        <v>2000000</v>
      </c>
      <c r="P79" s="30">
        <v>0</v>
      </c>
      <c r="Q79" s="30"/>
      <c r="R79" s="30"/>
      <c r="S79" s="30"/>
      <c r="T79" s="32"/>
      <c r="U79" s="30"/>
      <c r="V79" s="33">
        <f t="shared" si="2"/>
        <v>5801000.1299999999</v>
      </c>
      <c r="W79" s="34"/>
      <c r="X79" s="34">
        <f t="shared" si="5"/>
        <v>5801000.1299999999</v>
      </c>
    </row>
    <row r="80" spans="1:24" s="35" customFormat="1" ht="23.25" customHeight="1" x14ac:dyDescent="0.2">
      <c r="A80" s="26">
        <v>2</v>
      </c>
      <c r="B80" s="26">
        <v>2</v>
      </c>
      <c r="C80" s="26">
        <v>8</v>
      </c>
      <c r="D80" s="26">
        <v>7</v>
      </c>
      <c r="E80" s="27" t="s">
        <v>29</v>
      </c>
      <c r="F80" s="28" t="s">
        <v>110</v>
      </c>
      <c r="G80" s="30">
        <f>+'[1]PRESUP. EJEC. 2025'!C97</f>
        <v>300000</v>
      </c>
      <c r="H80" s="30">
        <f>+'[1]PRESUP. EJEC. 2025'!D97</f>
        <v>1151706.67</v>
      </c>
      <c r="I80" s="31">
        <f t="shared" si="4"/>
        <v>1451706.67</v>
      </c>
      <c r="J80" s="30">
        <v>0</v>
      </c>
      <c r="K80" s="30">
        <v>0</v>
      </c>
      <c r="L80" s="30">
        <v>0</v>
      </c>
      <c r="M80" s="30">
        <v>1151706.67</v>
      </c>
      <c r="N80" s="30">
        <v>0</v>
      </c>
      <c r="O80" s="30">
        <v>0</v>
      </c>
      <c r="P80" s="30">
        <v>0</v>
      </c>
      <c r="Q80" s="30"/>
      <c r="R80" s="30"/>
      <c r="S80" s="30"/>
      <c r="T80" s="32"/>
      <c r="U80" s="30"/>
      <c r="V80" s="33">
        <f t="shared" si="2"/>
        <v>1151706.67</v>
      </c>
      <c r="W80" s="34"/>
      <c r="X80" s="34">
        <f t="shared" si="5"/>
        <v>1151706.67</v>
      </c>
    </row>
    <row r="81" spans="1:24" s="35" customFormat="1" ht="23.25" customHeight="1" x14ac:dyDescent="0.2">
      <c r="A81" s="26">
        <v>2</v>
      </c>
      <c r="B81" s="26">
        <v>2</v>
      </c>
      <c r="C81" s="26">
        <v>8</v>
      </c>
      <c r="D81" s="26">
        <v>7</v>
      </c>
      <c r="E81" s="27" t="s">
        <v>31</v>
      </c>
      <c r="F81" s="28" t="s">
        <v>111</v>
      </c>
      <c r="G81" s="30">
        <f>+'[1]PRESUP. EJEC. 2025'!C98</f>
        <v>3400000</v>
      </c>
      <c r="H81" s="30">
        <f>+'[1]PRESUP. EJEC. 2025'!D98</f>
        <v>-300000</v>
      </c>
      <c r="I81" s="31">
        <f t="shared" si="4"/>
        <v>3100000</v>
      </c>
      <c r="J81" s="30">
        <v>12567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/>
      <c r="R81" s="30"/>
      <c r="S81" s="30"/>
      <c r="T81" s="32"/>
      <c r="U81" s="30"/>
      <c r="V81" s="33">
        <f t="shared" si="2"/>
        <v>12567</v>
      </c>
      <c r="W81" s="34"/>
      <c r="X81" s="34">
        <f t="shared" si="5"/>
        <v>12567</v>
      </c>
    </row>
    <row r="82" spans="1:24" s="35" customFormat="1" ht="23.25" customHeight="1" x14ac:dyDescent="0.2">
      <c r="A82" s="26">
        <v>2</v>
      </c>
      <c r="B82" s="26">
        <v>2</v>
      </c>
      <c r="C82" s="26">
        <v>8</v>
      </c>
      <c r="D82" s="26">
        <v>8</v>
      </c>
      <c r="E82" s="27" t="s">
        <v>27</v>
      </c>
      <c r="F82" s="28" t="s">
        <v>112</v>
      </c>
      <c r="G82" s="30">
        <f>+'[1]PRESUP. EJEC. 2025'!C99</f>
        <v>200000</v>
      </c>
      <c r="H82" s="30">
        <f>+'[1]PRESUP. EJEC. 2025'!D99</f>
        <v>0</v>
      </c>
      <c r="I82" s="46">
        <f t="shared" si="4"/>
        <v>200000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/>
      <c r="R82" s="30"/>
      <c r="S82" s="30"/>
      <c r="T82" s="32"/>
      <c r="U82" s="30"/>
      <c r="V82" s="33">
        <f t="shared" si="2"/>
        <v>0</v>
      </c>
      <c r="W82" s="34"/>
      <c r="X82" s="34">
        <f t="shared" si="5"/>
        <v>0</v>
      </c>
    </row>
    <row r="83" spans="1:24" s="35" customFormat="1" ht="23.25" customHeight="1" x14ac:dyDescent="0.2">
      <c r="A83" s="26">
        <v>2</v>
      </c>
      <c r="B83" s="26">
        <v>2</v>
      </c>
      <c r="C83" s="26">
        <v>8</v>
      </c>
      <c r="D83" s="26">
        <v>9</v>
      </c>
      <c r="E83" s="27" t="s">
        <v>113</v>
      </c>
      <c r="F83" s="28" t="s">
        <v>114</v>
      </c>
      <c r="G83" s="30">
        <f>+'[1]PRESUP. EJEC. 2025'!C100</f>
        <v>250000</v>
      </c>
      <c r="H83" s="30">
        <f>+'[1]PRESUP. EJEC. 2025'!D100</f>
        <v>0</v>
      </c>
      <c r="I83" s="31">
        <f t="shared" si="4"/>
        <v>250000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/>
      <c r="R83" s="30"/>
      <c r="S83" s="30"/>
      <c r="T83" s="32"/>
      <c r="U83" s="30"/>
      <c r="V83" s="33">
        <f t="shared" si="2"/>
        <v>0</v>
      </c>
      <c r="W83" s="34"/>
      <c r="X83" s="34">
        <f t="shared" si="5"/>
        <v>0</v>
      </c>
    </row>
    <row r="84" spans="1:24" s="35" customFormat="1" ht="4.5" customHeight="1" x14ac:dyDescent="0.2">
      <c r="A84" s="26"/>
      <c r="B84" s="26"/>
      <c r="C84" s="26"/>
      <c r="D84" s="26"/>
      <c r="E84" s="27"/>
      <c r="F84" s="28"/>
      <c r="G84" s="30"/>
      <c r="H84" s="30"/>
      <c r="I84" s="31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2"/>
      <c r="U84" s="30"/>
      <c r="V84" s="33"/>
      <c r="W84" s="34"/>
      <c r="X84" s="34"/>
    </row>
    <row r="85" spans="1:24" s="35" customFormat="1" ht="23.25" customHeight="1" x14ac:dyDescent="0.2">
      <c r="A85" s="26"/>
      <c r="B85" s="26"/>
      <c r="C85" s="26"/>
      <c r="D85" s="26"/>
      <c r="E85" s="27"/>
      <c r="F85" s="19" t="s">
        <v>115</v>
      </c>
      <c r="G85" s="47">
        <f>SUM(G86:G121)</f>
        <v>25507745</v>
      </c>
      <c r="H85" s="47">
        <f t="shared" ref="H85:M85" si="6">SUM(H86:H122)</f>
        <v>45152012.700000003</v>
      </c>
      <c r="I85" s="48">
        <f t="shared" si="6"/>
        <v>70659757.699999988</v>
      </c>
      <c r="J85" s="49">
        <f t="shared" si="6"/>
        <v>1893792</v>
      </c>
      <c r="K85" s="49">
        <f t="shared" si="6"/>
        <v>281525.3</v>
      </c>
      <c r="L85" s="49">
        <f t="shared" si="6"/>
        <v>1811211.2</v>
      </c>
      <c r="M85" s="49">
        <f t="shared" si="6"/>
        <v>4113373.47</v>
      </c>
      <c r="N85" s="49">
        <f>SUM(N86:N122)</f>
        <v>18991322.390000001</v>
      </c>
      <c r="O85" s="47">
        <f>SUM(O86:O122)</f>
        <v>1060291.93</v>
      </c>
      <c r="P85" s="47">
        <f t="shared" ref="P85:U85" si="7">SUM(P86:P120)</f>
        <v>2932906.7899999996</v>
      </c>
      <c r="Q85" s="47">
        <f t="shared" si="7"/>
        <v>0</v>
      </c>
      <c r="R85" s="47">
        <f t="shared" si="7"/>
        <v>0</v>
      </c>
      <c r="S85" s="47">
        <f t="shared" si="7"/>
        <v>0</v>
      </c>
      <c r="T85" s="50">
        <f t="shared" si="7"/>
        <v>0</v>
      </c>
      <c r="U85" s="47">
        <f t="shared" si="7"/>
        <v>0</v>
      </c>
      <c r="V85" s="23">
        <f>SUM(J85:U85)</f>
        <v>31084423.079999998</v>
      </c>
      <c r="W85" s="34"/>
      <c r="X85" s="34"/>
    </row>
    <row r="86" spans="1:24" s="35" customFormat="1" ht="21.75" customHeight="1" x14ac:dyDescent="0.2">
      <c r="A86" s="26">
        <v>2</v>
      </c>
      <c r="B86" s="26">
        <v>3</v>
      </c>
      <c r="C86" s="26">
        <v>1</v>
      </c>
      <c r="D86" s="26">
        <v>1</v>
      </c>
      <c r="E86" s="27" t="s">
        <v>27</v>
      </c>
      <c r="F86" s="28" t="s">
        <v>116</v>
      </c>
      <c r="G86" s="30">
        <f>+'[1]PRESUP. EJEC. 2025'!C103</f>
        <v>900000</v>
      </c>
      <c r="H86" s="30">
        <f>+'[1]PRESUP. EJEC. 2025'!D103</f>
        <v>0</v>
      </c>
      <c r="I86" s="31">
        <f t="shared" ref="I86:I122" si="8">+G86+H86</f>
        <v>900000</v>
      </c>
      <c r="J86" s="30">
        <v>0</v>
      </c>
      <c r="K86" s="30">
        <v>0</v>
      </c>
      <c r="L86" s="30">
        <v>231624</v>
      </c>
      <c r="M86" s="30">
        <v>0</v>
      </c>
      <c r="N86" s="30">
        <v>40157.760000000002</v>
      </c>
      <c r="O86" s="30">
        <v>134821</v>
      </c>
      <c r="P86" s="30">
        <v>99000</v>
      </c>
      <c r="Q86" s="30"/>
      <c r="R86" s="30"/>
      <c r="S86" s="30"/>
      <c r="T86" s="32"/>
      <c r="U86" s="30"/>
      <c r="V86" s="33">
        <f t="shared" ref="V86:V167" si="9">SUM(J86:U86)</f>
        <v>505602.76</v>
      </c>
      <c r="W86" s="34"/>
      <c r="X86" s="34">
        <f t="shared" ref="X86:X122" si="10">+V86-W86</f>
        <v>505602.76</v>
      </c>
    </row>
    <row r="87" spans="1:24" s="35" customFormat="1" ht="21.75" hidden="1" customHeight="1" x14ac:dyDescent="0.2">
      <c r="A87" s="26">
        <v>2</v>
      </c>
      <c r="B87" s="26">
        <v>3</v>
      </c>
      <c r="C87" s="26">
        <v>1</v>
      </c>
      <c r="D87" s="26">
        <v>3</v>
      </c>
      <c r="E87" s="27" t="s">
        <v>27</v>
      </c>
      <c r="F87" s="28" t="s">
        <v>117</v>
      </c>
      <c r="G87" s="30">
        <v>0</v>
      </c>
      <c r="H87" s="30">
        <f>+'[1]PRESUP. EJEC. 2025'!D105</f>
        <v>0</v>
      </c>
      <c r="I87" s="31">
        <f t="shared" si="8"/>
        <v>0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2"/>
      <c r="U87" s="30"/>
      <c r="V87" s="33">
        <f t="shared" si="9"/>
        <v>0</v>
      </c>
      <c r="W87" s="34"/>
      <c r="X87" s="34">
        <f t="shared" si="10"/>
        <v>0</v>
      </c>
    </row>
    <row r="88" spans="1:24" s="35" customFormat="1" ht="21.75" hidden="1" customHeight="1" x14ac:dyDescent="0.2">
      <c r="A88" s="26">
        <v>2</v>
      </c>
      <c r="B88" s="26">
        <v>3</v>
      </c>
      <c r="C88" s="26">
        <v>1</v>
      </c>
      <c r="D88" s="26">
        <v>3</v>
      </c>
      <c r="E88" s="27" t="s">
        <v>45</v>
      </c>
      <c r="F88" s="28" t="s">
        <v>118</v>
      </c>
      <c r="G88" s="30">
        <v>0</v>
      </c>
      <c r="H88" s="30">
        <v>0</v>
      </c>
      <c r="I88" s="31">
        <f t="shared" si="8"/>
        <v>0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2"/>
      <c r="U88" s="30"/>
      <c r="V88" s="33">
        <f t="shared" si="9"/>
        <v>0</v>
      </c>
      <c r="W88" s="34"/>
      <c r="X88" s="34">
        <f t="shared" si="10"/>
        <v>0</v>
      </c>
    </row>
    <row r="89" spans="1:24" s="35" customFormat="1" ht="21.75" customHeight="1" x14ac:dyDescent="0.2">
      <c r="A89" s="26">
        <v>2</v>
      </c>
      <c r="B89" s="26">
        <v>3</v>
      </c>
      <c r="C89" s="26">
        <v>1</v>
      </c>
      <c r="D89" s="26">
        <v>3</v>
      </c>
      <c r="E89" s="27" t="s">
        <v>41</v>
      </c>
      <c r="F89" s="28" t="s">
        <v>119</v>
      </c>
      <c r="G89" s="30">
        <f>+'[1]PRESUP. EJEC. 2025'!C107</f>
        <v>402388</v>
      </c>
      <c r="H89" s="30">
        <f>+'[1]PRESUP. EJEC. 2025'!D107</f>
        <v>0</v>
      </c>
      <c r="I89" s="31">
        <f t="shared" si="8"/>
        <v>402388</v>
      </c>
      <c r="J89" s="30">
        <v>0</v>
      </c>
      <c r="K89" s="30">
        <v>0</v>
      </c>
      <c r="L89" s="30">
        <v>0</v>
      </c>
      <c r="M89" s="30">
        <v>39600</v>
      </c>
      <c r="N89" s="30">
        <v>0</v>
      </c>
      <c r="O89" s="30">
        <v>25000</v>
      </c>
      <c r="P89" s="30">
        <v>142228</v>
      </c>
      <c r="Q89" s="30"/>
      <c r="R89" s="30"/>
      <c r="S89" s="30"/>
      <c r="T89" s="32"/>
      <c r="U89" s="30"/>
      <c r="V89" s="33">
        <f t="shared" si="9"/>
        <v>206828</v>
      </c>
      <c r="W89" s="34"/>
      <c r="X89" s="34">
        <f t="shared" si="10"/>
        <v>206828</v>
      </c>
    </row>
    <row r="90" spans="1:24" s="35" customFormat="1" ht="21.75" hidden="1" customHeight="1" x14ac:dyDescent="0.2">
      <c r="A90" s="26">
        <v>2</v>
      </c>
      <c r="B90" s="26">
        <v>3</v>
      </c>
      <c r="C90" s="26">
        <v>2</v>
      </c>
      <c r="D90" s="26">
        <v>1</v>
      </c>
      <c r="E90" s="27" t="s">
        <v>27</v>
      </c>
      <c r="F90" s="28" t="s">
        <v>120</v>
      </c>
      <c r="G90" s="30">
        <v>0</v>
      </c>
      <c r="H90" s="30">
        <f>+'[1]PRESUP. EJEC. 2025'!D109</f>
        <v>0</v>
      </c>
      <c r="I90" s="31">
        <f t="shared" si="8"/>
        <v>0</v>
      </c>
      <c r="J90" s="30"/>
      <c r="K90" s="30"/>
      <c r="L90" s="30">
        <v>0</v>
      </c>
      <c r="M90" s="30"/>
      <c r="N90" s="30"/>
      <c r="O90" s="30"/>
      <c r="P90" s="30"/>
      <c r="Q90" s="30"/>
      <c r="R90" s="30"/>
      <c r="S90" s="30"/>
      <c r="T90" s="32"/>
      <c r="U90" s="30"/>
      <c r="V90" s="33">
        <f t="shared" si="9"/>
        <v>0</v>
      </c>
      <c r="W90" s="34"/>
      <c r="X90" s="34">
        <f t="shared" si="10"/>
        <v>0</v>
      </c>
    </row>
    <row r="91" spans="1:24" s="35" customFormat="1" ht="21.75" customHeight="1" x14ac:dyDescent="0.2">
      <c r="A91" s="26">
        <v>2</v>
      </c>
      <c r="B91" s="26">
        <v>3</v>
      </c>
      <c r="C91" s="26">
        <v>2</v>
      </c>
      <c r="D91" s="26">
        <v>2</v>
      </c>
      <c r="E91" s="27" t="s">
        <v>27</v>
      </c>
      <c r="F91" s="28" t="s">
        <v>121</v>
      </c>
      <c r="G91" s="30">
        <f>+'[1]PRESUP. EJEC. 2025'!C110</f>
        <v>1000000</v>
      </c>
      <c r="H91" s="30">
        <f>+'[1]PRESUP. EJEC. 2025'!D110</f>
        <v>137642</v>
      </c>
      <c r="I91" s="31">
        <f t="shared" si="8"/>
        <v>1137642</v>
      </c>
      <c r="J91" s="30">
        <v>0</v>
      </c>
      <c r="K91" s="30">
        <v>0</v>
      </c>
      <c r="L91" s="30">
        <v>0</v>
      </c>
      <c r="M91" s="30">
        <v>37642</v>
      </c>
      <c r="N91" s="30">
        <v>525218</v>
      </c>
      <c r="O91" s="30">
        <v>21004</v>
      </c>
      <c r="P91" s="30">
        <v>0</v>
      </c>
      <c r="Q91" s="30"/>
      <c r="R91" s="30"/>
      <c r="S91" s="30"/>
      <c r="T91" s="32"/>
      <c r="U91" s="30"/>
      <c r="V91" s="33">
        <f t="shared" si="9"/>
        <v>583864</v>
      </c>
      <c r="W91" s="34"/>
      <c r="X91" s="34">
        <f t="shared" si="10"/>
        <v>583864</v>
      </c>
    </row>
    <row r="92" spans="1:24" s="35" customFormat="1" ht="21.75" customHeight="1" x14ac:dyDescent="0.2">
      <c r="A92" s="26">
        <v>2</v>
      </c>
      <c r="B92" s="26">
        <v>3</v>
      </c>
      <c r="C92" s="26">
        <v>2</v>
      </c>
      <c r="D92" s="26">
        <v>3</v>
      </c>
      <c r="E92" s="27" t="s">
        <v>27</v>
      </c>
      <c r="F92" s="28" t="s">
        <v>122</v>
      </c>
      <c r="G92" s="30">
        <f>+'[1]PRESUP. EJEC. 2025'!C111</f>
        <v>1000000</v>
      </c>
      <c r="H92" s="30">
        <f>+'[1]PRESUP. EJEC. 2025'!D111</f>
        <v>0</v>
      </c>
      <c r="I92" s="31">
        <f t="shared" si="8"/>
        <v>1000000</v>
      </c>
      <c r="J92" s="30">
        <v>0</v>
      </c>
      <c r="K92" s="30">
        <v>0</v>
      </c>
      <c r="L92" s="30">
        <v>0</v>
      </c>
      <c r="M92" s="30">
        <v>0</v>
      </c>
      <c r="N92" s="30">
        <v>372349</v>
      </c>
      <c r="O92" s="30">
        <v>57230</v>
      </c>
      <c r="P92" s="30">
        <v>0</v>
      </c>
      <c r="Q92" s="30"/>
      <c r="R92" s="30"/>
      <c r="S92" s="30"/>
      <c r="T92" s="32"/>
      <c r="U92" s="30"/>
      <c r="V92" s="33">
        <f>SUM(J92:U92)</f>
        <v>429579</v>
      </c>
      <c r="W92" s="34"/>
      <c r="X92" s="34">
        <f t="shared" si="10"/>
        <v>429579</v>
      </c>
    </row>
    <row r="93" spans="1:24" s="35" customFormat="1" ht="21" customHeight="1" x14ac:dyDescent="0.2">
      <c r="A93" s="26">
        <v>2</v>
      </c>
      <c r="B93" s="26">
        <v>3</v>
      </c>
      <c r="C93" s="26">
        <v>3</v>
      </c>
      <c r="D93" s="26">
        <v>1</v>
      </c>
      <c r="E93" s="27" t="s">
        <v>27</v>
      </c>
      <c r="F93" s="28" t="s">
        <v>123</v>
      </c>
      <c r="G93" s="30">
        <f>+'[1]PRESUP. EJEC. 2025'!C114</f>
        <v>280357</v>
      </c>
      <c r="H93" s="30">
        <f>+'[1]PRESUP. EJEC. 2025'!D114</f>
        <v>349478.02</v>
      </c>
      <c r="I93" s="31">
        <f t="shared" si="8"/>
        <v>629835.02</v>
      </c>
      <c r="J93" s="30">
        <v>0</v>
      </c>
      <c r="K93" s="30">
        <v>0</v>
      </c>
      <c r="L93" s="30">
        <v>0</v>
      </c>
      <c r="M93" s="30">
        <v>139758.37</v>
      </c>
      <c r="N93" s="30">
        <v>0</v>
      </c>
      <c r="O93" s="30">
        <v>0</v>
      </c>
      <c r="P93" s="30">
        <v>0</v>
      </c>
      <c r="Q93" s="30"/>
      <c r="R93" s="30"/>
      <c r="S93" s="30"/>
      <c r="T93" s="32"/>
      <c r="U93" s="30"/>
      <c r="V93" s="33">
        <f t="shared" si="9"/>
        <v>139758.37</v>
      </c>
      <c r="W93" s="34"/>
      <c r="X93" s="34">
        <f t="shared" si="10"/>
        <v>139758.37</v>
      </c>
    </row>
    <row r="94" spans="1:24" s="35" customFormat="1" x14ac:dyDescent="0.2">
      <c r="A94" s="26">
        <v>2</v>
      </c>
      <c r="B94" s="26">
        <v>3</v>
      </c>
      <c r="C94" s="26">
        <v>3</v>
      </c>
      <c r="D94" s="26">
        <v>2</v>
      </c>
      <c r="E94" s="27" t="s">
        <v>27</v>
      </c>
      <c r="F94" s="28" t="s">
        <v>124</v>
      </c>
      <c r="G94" s="30">
        <v>0</v>
      </c>
      <c r="H94" s="30">
        <f>+'[1]PRESUP. EJEC. 2025'!D115</f>
        <v>550000</v>
      </c>
      <c r="I94" s="31">
        <f t="shared" si="8"/>
        <v>550000</v>
      </c>
      <c r="J94" s="30">
        <v>0</v>
      </c>
      <c r="K94" s="30">
        <v>0</v>
      </c>
      <c r="L94" s="30">
        <v>0</v>
      </c>
      <c r="M94" s="30">
        <v>0</v>
      </c>
      <c r="N94" s="30">
        <v>117000</v>
      </c>
      <c r="O94" s="30">
        <v>0</v>
      </c>
      <c r="P94" s="30">
        <v>121529.74</v>
      </c>
      <c r="Q94" s="30"/>
      <c r="R94" s="30"/>
      <c r="S94" s="30"/>
      <c r="T94" s="32"/>
      <c r="U94" s="30"/>
      <c r="V94" s="33">
        <f t="shared" si="9"/>
        <v>238529.74</v>
      </c>
      <c r="W94" s="34"/>
      <c r="X94" s="34">
        <f t="shared" si="10"/>
        <v>238529.74</v>
      </c>
    </row>
    <row r="95" spans="1:24" s="35" customFormat="1" x14ac:dyDescent="0.2">
      <c r="A95" s="26">
        <v>2</v>
      </c>
      <c r="B95" s="26">
        <v>3</v>
      </c>
      <c r="C95" s="26">
        <v>3</v>
      </c>
      <c r="D95" s="26">
        <v>3</v>
      </c>
      <c r="E95" s="27" t="s">
        <v>27</v>
      </c>
      <c r="F95" s="28" t="s">
        <v>125</v>
      </c>
      <c r="G95" s="30">
        <v>0</v>
      </c>
      <c r="H95" s="30">
        <f>+'[1]PRESUP. EJEC. 2025'!D116</f>
        <v>0</v>
      </c>
      <c r="I95" s="31">
        <f t="shared" si="8"/>
        <v>0</v>
      </c>
      <c r="J95" s="30">
        <v>0</v>
      </c>
      <c r="K95" s="30">
        <v>0</v>
      </c>
      <c r="L95" s="30">
        <v>0</v>
      </c>
      <c r="M95" s="30"/>
      <c r="N95" s="30">
        <v>0</v>
      </c>
      <c r="O95" s="30">
        <v>0</v>
      </c>
      <c r="P95" s="30"/>
      <c r="Q95" s="30"/>
      <c r="R95" s="30"/>
      <c r="S95" s="30"/>
      <c r="T95" s="32"/>
      <c r="U95" s="30"/>
      <c r="V95" s="33">
        <f t="shared" si="9"/>
        <v>0</v>
      </c>
      <c r="W95" s="34"/>
      <c r="X95" s="34">
        <f t="shared" si="10"/>
        <v>0</v>
      </c>
    </row>
    <row r="96" spans="1:24" s="35" customFormat="1" x14ac:dyDescent="0.2">
      <c r="A96" s="26">
        <v>2</v>
      </c>
      <c r="B96" s="26">
        <v>3</v>
      </c>
      <c r="C96" s="26">
        <v>3</v>
      </c>
      <c r="D96" s="26">
        <v>4</v>
      </c>
      <c r="E96" s="27" t="s">
        <v>27</v>
      </c>
      <c r="F96" s="28" t="s">
        <v>126</v>
      </c>
      <c r="G96" s="30">
        <v>0</v>
      </c>
      <c r="H96" s="30">
        <f>+'[1]PRESUP. EJEC. 2025'!D117</f>
        <v>2000000</v>
      </c>
      <c r="I96" s="31">
        <f t="shared" si="8"/>
        <v>2000000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40000</v>
      </c>
      <c r="Q96" s="30"/>
      <c r="R96" s="30"/>
      <c r="S96" s="30"/>
      <c r="T96" s="32"/>
      <c r="U96" s="30"/>
      <c r="V96" s="33">
        <f t="shared" si="9"/>
        <v>40000</v>
      </c>
      <c r="W96" s="34"/>
      <c r="X96" s="34">
        <f t="shared" si="10"/>
        <v>40000</v>
      </c>
    </row>
    <row r="97" spans="1:24" s="35" customFormat="1" ht="23.25" customHeight="1" x14ac:dyDescent="0.2">
      <c r="A97" s="26">
        <v>2</v>
      </c>
      <c r="B97" s="26">
        <v>3</v>
      </c>
      <c r="C97" s="26">
        <v>4</v>
      </c>
      <c r="D97" s="26">
        <v>1</v>
      </c>
      <c r="E97" s="27" t="s">
        <v>27</v>
      </c>
      <c r="F97" s="28" t="s">
        <v>127</v>
      </c>
      <c r="G97" s="30">
        <v>0</v>
      </c>
      <c r="H97" s="30">
        <f>+'[1]PRESUP. EJEC. 2025'!D118</f>
        <v>50000</v>
      </c>
      <c r="I97" s="31">
        <f t="shared" si="8"/>
        <v>50000</v>
      </c>
      <c r="J97" s="30">
        <v>0</v>
      </c>
      <c r="K97" s="30">
        <v>0</v>
      </c>
      <c r="L97" s="30">
        <v>0</v>
      </c>
      <c r="M97" s="30"/>
      <c r="N97" s="30">
        <v>0</v>
      </c>
      <c r="O97" s="30">
        <v>8850</v>
      </c>
      <c r="P97" s="30"/>
      <c r="Q97" s="30"/>
      <c r="R97" s="30"/>
      <c r="S97" s="30"/>
      <c r="T97" s="32"/>
      <c r="U97" s="30"/>
      <c r="V97" s="33">
        <f t="shared" si="9"/>
        <v>8850</v>
      </c>
      <c r="W97" s="34"/>
      <c r="X97" s="34">
        <f t="shared" si="10"/>
        <v>8850</v>
      </c>
    </row>
    <row r="98" spans="1:24" s="35" customFormat="1" ht="20.25" hidden="1" customHeight="1" x14ac:dyDescent="0.2">
      <c r="A98" s="26">
        <v>2</v>
      </c>
      <c r="B98" s="26">
        <v>3</v>
      </c>
      <c r="C98" s="26">
        <v>5</v>
      </c>
      <c r="D98" s="26">
        <v>1</v>
      </c>
      <c r="E98" s="27" t="s">
        <v>27</v>
      </c>
      <c r="F98" s="28" t="s">
        <v>128</v>
      </c>
      <c r="G98" s="30"/>
      <c r="H98" s="30"/>
      <c r="I98" s="31">
        <f t="shared" si="8"/>
        <v>0</v>
      </c>
      <c r="J98" s="30">
        <v>0</v>
      </c>
      <c r="K98" s="30">
        <v>0</v>
      </c>
      <c r="L98" s="30">
        <v>0</v>
      </c>
      <c r="M98" s="30"/>
      <c r="N98" s="30">
        <v>0</v>
      </c>
      <c r="O98" s="30">
        <v>0</v>
      </c>
      <c r="P98" s="30"/>
      <c r="Q98" s="30"/>
      <c r="R98" s="30"/>
      <c r="S98" s="30"/>
      <c r="T98" s="32"/>
      <c r="U98" s="30"/>
      <c r="V98" s="33">
        <f t="shared" si="9"/>
        <v>0</v>
      </c>
      <c r="W98" s="34"/>
      <c r="X98" s="34">
        <f t="shared" si="10"/>
        <v>0</v>
      </c>
    </row>
    <row r="99" spans="1:24" s="35" customFormat="1" ht="21" customHeight="1" x14ac:dyDescent="0.2">
      <c r="A99" s="26">
        <v>2</v>
      </c>
      <c r="B99" s="26">
        <v>3</v>
      </c>
      <c r="C99" s="26">
        <v>5</v>
      </c>
      <c r="D99" s="26">
        <v>3</v>
      </c>
      <c r="E99" s="27" t="s">
        <v>27</v>
      </c>
      <c r="F99" s="28" t="s">
        <v>129</v>
      </c>
      <c r="G99" s="30">
        <f>+'[1]PRESUP. EJEC. 2025'!C120</f>
        <v>4000000</v>
      </c>
      <c r="H99" s="30">
        <f>+'[1]PRESUP. EJEC. 2025'!D120</f>
        <v>0</v>
      </c>
      <c r="I99" s="31">
        <f t="shared" si="8"/>
        <v>4000000</v>
      </c>
      <c r="J99" s="30">
        <v>0</v>
      </c>
      <c r="K99" s="30">
        <v>0</v>
      </c>
      <c r="L99" s="30">
        <v>0</v>
      </c>
      <c r="M99" s="30">
        <v>207999.97</v>
      </c>
      <c r="N99" s="30">
        <v>0</v>
      </c>
      <c r="O99" s="30">
        <v>0</v>
      </c>
      <c r="P99" s="30">
        <v>0</v>
      </c>
      <c r="Q99" s="30"/>
      <c r="R99" s="30"/>
      <c r="S99" s="30"/>
      <c r="T99" s="32"/>
      <c r="U99" s="30"/>
      <c r="V99" s="33">
        <f t="shared" si="9"/>
        <v>207999.97</v>
      </c>
      <c r="W99" s="34"/>
      <c r="X99" s="34">
        <f t="shared" si="10"/>
        <v>207999.97</v>
      </c>
    </row>
    <row r="100" spans="1:24" s="35" customFormat="1" ht="21" customHeight="1" x14ac:dyDescent="0.2">
      <c r="A100" s="26">
        <v>2</v>
      </c>
      <c r="B100" s="26">
        <v>3</v>
      </c>
      <c r="C100" s="26">
        <v>5</v>
      </c>
      <c r="D100" s="26">
        <v>5</v>
      </c>
      <c r="E100" s="27" t="s">
        <v>27</v>
      </c>
      <c r="F100" s="28" t="s">
        <v>130</v>
      </c>
      <c r="G100" s="30">
        <f>+'[1]PRESUP. EJEC. 2025'!C121</f>
        <v>1500000</v>
      </c>
      <c r="H100" s="30">
        <f>+'[1]PRESUP. EJEC. 2025'!D121</f>
        <v>-500000</v>
      </c>
      <c r="I100" s="31">
        <f t="shared" si="8"/>
        <v>1000000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16000</v>
      </c>
      <c r="Q100" s="30"/>
      <c r="R100" s="30"/>
      <c r="S100" s="30"/>
      <c r="T100" s="32"/>
      <c r="U100" s="30"/>
      <c r="V100" s="33">
        <f>SUM(J100:U100)</f>
        <v>16000</v>
      </c>
      <c r="W100" s="34"/>
      <c r="X100" s="34">
        <f t="shared" si="10"/>
        <v>16000</v>
      </c>
    </row>
    <row r="101" spans="1:24" s="35" customFormat="1" ht="21.75" hidden="1" customHeight="1" x14ac:dyDescent="0.2">
      <c r="A101" s="26">
        <v>2</v>
      </c>
      <c r="B101" s="26">
        <v>3</v>
      </c>
      <c r="C101" s="26">
        <v>6</v>
      </c>
      <c r="D101" s="26">
        <v>1</v>
      </c>
      <c r="E101" s="27" t="s">
        <v>27</v>
      </c>
      <c r="F101" s="28" t="s">
        <v>131</v>
      </c>
      <c r="G101" s="30">
        <v>0</v>
      </c>
      <c r="H101" s="30">
        <f>+'[1]PRESUP. EJEC. 2025'!D123</f>
        <v>0</v>
      </c>
      <c r="I101" s="31">
        <f t="shared" si="8"/>
        <v>0</v>
      </c>
      <c r="J101" s="30">
        <v>0</v>
      </c>
      <c r="K101" s="30">
        <v>0</v>
      </c>
      <c r="L101" s="30">
        <v>0</v>
      </c>
      <c r="M101" s="30"/>
      <c r="N101" s="30">
        <v>0</v>
      </c>
      <c r="O101" s="30"/>
      <c r="P101" s="30"/>
      <c r="Q101" s="30"/>
      <c r="R101" s="30"/>
      <c r="S101" s="30"/>
      <c r="T101" s="32"/>
      <c r="U101" s="30"/>
      <c r="V101" s="33">
        <f t="shared" si="9"/>
        <v>0</v>
      </c>
      <c r="W101" s="34"/>
      <c r="X101" s="34">
        <f t="shared" si="10"/>
        <v>0</v>
      </c>
    </row>
    <row r="102" spans="1:24" s="35" customFormat="1" ht="21.75" hidden="1" customHeight="1" x14ac:dyDescent="0.2">
      <c r="A102" s="26">
        <v>2</v>
      </c>
      <c r="B102" s="26">
        <v>3</v>
      </c>
      <c r="C102" s="26">
        <v>6</v>
      </c>
      <c r="D102" s="26">
        <v>3</v>
      </c>
      <c r="E102" s="27" t="s">
        <v>41</v>
      </c>
      <c r="F102" s="28" t="s">
        <v>132</v>
      </c>
      <c r="G102" s="30">
        <v>0</v>
      </c>
      <c r="H102" s="30">
        <f>+'[1]PRESUP. EJEC. 2025'!D125</f>
        <v>0</v>
      </c>
      <c r="I102" s="31">
        <f t="shared" si="8"/>
        <v>0</v>
      </c>
      <c r="J102" s="30">
        <v>0</v>
      </c>
      <c r="K102" s="30">
        <v>0</v>
      </c>
      <c r="L102" s="30">
        <v>0</v>
      </c>
      <c r="M102" s="30"/>
      <c r="N102" s="30">
        <v>0</v>
      </c>
      <c r="O102" s="30"/>
      <c r="P102" s="30"/>
      <c r="Q102" s="30"/>
      <c r="R102" s="30"/>
      <c r="S102" s="30"/>
      <c r="T102" s="32"/>
      <c r="U102" s="30"/>
      <c r="V102" s="33">
        <f t="shared" si="9"/>
        <v>0</v>
      </c>
      <c r="W102" s="34"/>
      <c r="X102" s="34">
        <f t="shared" si="10"/>
        <v>0</v>
      </c>
    </row>
    <row r="103" spans="1:24" s="35" customFormat="1" ht="21.75" customHeight="1" x14ac:dyDescent="0.2">
      <c r="A103" s="26">
        <v>2</v>
      </c>
      <c r="B103" s="26">
        <v>3</v>
      </c>
      <c r="C103" s="26">
        <v>6</v>
      </c>
      <c r="D103" s="26">
        <v>3</v>
      </c>
      <c r="E103" s="27" t="s">
        <v>47</v>
      </c>
      <c r="F103" s="28" t="s">
        <v>133</v>
      </c>
      <c r="G103" s="30">
        <f>+'[1]PRESUP. EJEC. 2025'!C126</f>
        <v>200000</v>
      </c>
      <c r="H103" s="30">
        <f>+'[1]PRESUP. EJEC. 2025'!D126</f>
        <v>79454.100000000006</v>
      </c>
      <c r="I103" s="31">
        <f t="shared" si="8"/>
        <v>279454.09999999998</v>
      </c>
      <c r="J103" s="30">
        <v>0</v>
      </c>
      <c r="K103" s="30">
        <v>0</v>
      </c>
      <c r="L103" s="30">
        <v>0</v>
      </c>
      <c r="M103" s="30">
        <v>79454.100000000006</v>
      </c>
      <c r="N103" s="30">
        <v>7815</v>
      </c>
      <c r="O103" s="30">
        <v>0</v>
      </c>
      <c r="P103" s="30">
        <v>2470</v>
      </c>
      <c r="Q103" s="30"/>
      <c r="R103" s="30"/>
      <c r="S103" s="30"/>
      <c r="T103" s="32"/>
      <c r="U103" s="30"/>
      <c r="V103" s="33">
        <f t="shared" si="9"/>
        <v>89739.1</v>
      </c>
      <c r="W103" s="34"/>
      <c r="X103" s="34">
        <f t="shared" si="10"/>
        <v>89739.1</v>
      </c>
    </row>
    <row r="104" spans="1:24" s="35" customFormat="1" ht="21.75" hidden="1" customHeight="1" x14ac:dyDescent="0.2">
      <c r="A104" s="26">
        <v>2</v>
      </c>
      <c r="B104" s="26">
        <v>3</v>
      </c>
      <c r="C104" s="26">
        <v>6</v>
      </c>
      <c r="D104" s="26">
        <v>4</v>
      </c>
      <c r="E104" s="27" t="s">
        <v>29</v>
      </c>
      <c r="F104" s="28" t="s">
        <v>134</v>
      </c>
      <c r="G104" s="30">
        <v>0</v>
      </c>
      <c r="H104" s="30">
        <f>+'[1]PRESUP. EJEC. 2025'!D128</f>
        <v>0</v>
      </c>
      <c r="I104" s="31">
        <f t="shared" si="8"/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/>
      <c r="P104" s="30"/>
      <c r="Q104" s="30"/>
      <c r="R104" s="30"/>
      <c r="S104" s="30"/>
      <c r="T104" s="32"/>
      <c r="U104" s="30"/>
      <c r="V104" s="33">
        <f t="shared" si="9"/>
        <v>0</v>
      </c>
      <c r="W104" s="34"/>
      <c r="X104" s="34">
        <f t="shared" si="10"/>
        <v>0</v>
      </c>
    </row>
    <row r="105" spans="1:24" s="35" customFormat="1" ht="21.75" customHeight="1" x14ac:dyDescent="0.2">
      <c r="A105" s="26">
        <v>2</v>
      </c>
      <c r="B105" s="26">
        <v>3</v>
      </c>
      <c r="C105" s="26">
        <v>7</v>
      </c>
      <c r="D105" s="26">
        <v>1</v>
      </c>
      <c r="E105" s="27" t="s">
        <v>27</v>
      </c>
      <c r="F105" s="28" t="s">
        <v>135</v>
      </c>
      <c r="G105" s="30">
        <f>+'[1]PRESUP. EJEC. 2025'!C130</f>
        <v>8000000</v>
      </c>
      <c r="H105" s="30">
        <f>+'[1]PRESUP. EJEC. 2025'!D130</f>
        <v>4026600</v>
      </c>
      <c r="I105" s="31">
        <f t="shared" si="8"/>
        <v>12026600</v>
      </c>
      <c r="J105" s="30">
        <v>804947</v>
      </c>
      <c r="K105" s="30">
        <v>281525.3</v>
      </c>
      <c r="L105" s="30">
        <v>263765.2</v>
      </c>
      <c r="M105" s="30">
        <v>1782320.8</v>
      </c>
      <c r="N105" s="30">
        <v>283797.81</v>
      </c>
      <c r="O105" s="30">
        <v>285514.7</v>
      </c>
      <c r="P105" s="30">
        <v>718336.6</v>
      </c>
      <c r="Q105" s="30"/>
      <c r="R105" s="30"/>
      <c r="S105" s="30"/>
      <c r="T105" s="32"/>
      <c r="U105" s="30"/>
      <c r="V105" s="33">
        <f t="shared" si="9"/>
        <v>4420207.41</v>
      </c>
      <c r="W105" s="34">
        <v>4601600</v>
      </c>
      <c r="X105" s="34">
        <f t="shared" si="10"/>
        <v>-181392.58999999985</v>
      </c>
    </row>
    <row r="106" spans="1:24" s="35" customFormat="1" ht="21.75" customHeight="1" x14ac:dyDescent="0.2">
      <c r="A106" s="26">
        <v>2</v>
      </c>
      <c r="B106" s="26">
        <v>3</v>
      </c>
      <c r="C106" s="26">
        <v>7</v>
      </c>
      <c r="D106" s="26">
        <v>1</v>
      </c>
      <c r="E106" s="27" t="s">
        <v>45</v>
      </c>
      <c r="F106" s="28" t="s">
        <v>136</v>
      </c>
      <c r="G106" s="30">
        <f>+'[1]PRESUP. EJEC. 2025'!C131</f>
        <v>4000000</v>
      </c>
      <c r="H106" s="30">
        <f>+'[1]PRESUP. EJEC. 2025'!D131</f>
        <v>3250000</v>
      </c>
      <c r="I106" s="31">
        <f t="shared" si="8"/>
        <v>7250000</v>
      </c>
      <c r="J106" s="30">
        <v>885000</v>
      </c>
      <c r="K106" s="30">
        <v>0</v>
      </c>
      <c r="L106" s="30">
        <v>0</v>
      </c>
      <c r="M106" s="30">
        <v>1330000</v>
      </c>
      <c r="N106" s="30">
        <v>0</v>
      </c>
      <c r="O106" s="30">
        <v>0</v>
      </c>
      <c r="P106" s="30">
        <v>672000</v>
      </c>
      <c r="Q106" s="30"/>
      <c r="R106" s="30"/>
      <c r="S106" s="30"/>
      <c r="T106" s="32"/>
      <c r="U106" s="30"/>
      <c r="V106" s="33">
        <f t="shared" si="9"/>
        <v>2887000</v>
      </c>
      <c r="W106" s="34">
        <v>3337000</v>
      </c>
      <c r="X106" s="34">
        <f t="shared" si="10"/>
        <v>-450000</v>
      </c>
    </row>
    <row r="107" spans="1:24" s="35" customFormat="1" ht="21.75" customHeight="1" x14ac:dyDescent="0.2">
      <c r="A107" s="26">
        <v>2</v>
      </c>
      <c r="B107" s="26">
        <v>3</v>
      </c>
      <c r="C107" s="26">
        <v>7</v>
      </c>
      <c r="D107" s="26">
        <v>1</v>
      </c>
      <c r="E107" s="27" t="s">
        <v>47</v>
      </c>
      <c r="F107" s="28" t="s">
        <v>137</v>
      </c>
      <c r="G107" s="30">
        <f>+'[1]PRESUP. EJEC. 2025'!C132</f>
        <v>50000</v>
      </c>
      <c r="H107" s="30">
        <v>0</v>
      </c>
      <c r="I107" s="31">
        <f t="shared" si="8"/>
        <v>50000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/>
      <c r="R107" s="30"/>
      <c r="S107" s="30"/>
      <c r="T107" s="32"/>
      <c r="U107" s="30"/>
      <c r="V107" s="33">
        <f t="shared" si="9"/>
        <v>0</v>
      </c>
      <c r="W107" s="34"/>
      <c r="X107" s="34">
        <f t="shared" si="10"/>
        <v>0</v>
      </c>
    </row>
    <row r="108" spans="1:24" s="35" customFormat="1" ht="21.75" hidden="1" customHeight="1" x14ac:dyDescent="0.2">
      <c r="A108" s="26">
        <v>2</v>
      </c>
      <c r="B108" s="26">
        <v>3</v>
      </c>
      <c r="C108" s="26">
        <v>7</v>
      </c>
      <c r="D108" s="26">
        <v>1</v>
      </c>
      <c r="E108" s="27" t="s">
        <v>29</v>
      </c>
      <c r="F108" s="28" t="s">
        <v>138</v>
      </c>
      <c r="G108" s="30">
        <v>0</v>
      </c>
      <c r="H108" s="30">
        <v>0</v>
      </c>
      <c r="I108" s="31">
        <f t="shared" si="8"/>
        <v>0</v>
      </c>
      <c r="J108" s="30">
        <v>0</v>
      </c>
      <c r="K108" s="30"/>
      <c r="L108" s="30">
        <v>0</v>
      </c>
      <c r="M108" s="30"/>
      <c r="N108" s="30">
        <v>0</v>
      </c>
      <c r="O108" s="30"/>
      <c r="P108" s="30"/>
      <c r="Q108" s="30"/>
      <c r="R108" s="30"/>
      <c r="S108" s="30"/>
      <c r="T108" s="32"/>
      <c r="U108" s="30"/>
      <c r="V108" s="33">
        <f t="shared" si="9"/>
        <v>0</v>
      </c>
      <c r="W108" s="34"/>
      <c r="X108" s="34">
        <f t="shared" si="10"/>
        <v>0</v>
      </c>
    </row>
    <row r="109" spans="1:24" s="35" customFormat="1" ht="21.75" customHeight="1" x14ac:dyDescent="0.2">
      <c r="A109" s="26">
        <v>2</v>
      </c>
      <c r="B109" s="26">
        <v>3</v>
      </c>
      <c r="C109" s="26">
        <v>7</v>
      </c>
      <c r="D109" s="26">
        <v>1</v>
      </c>
      <c r="E109" s="27" t="s">
        <v>31</v>
      </c>
      <c r="F109" s="28" t="s">
        <v>139</v>
      </c>
      <c r="G109" s="30">
        <f>+'[1]PRESUP. EJEC. 2025'!C134</f>
        <v>300000</v>
      </c>
      <c r="H109" s="30">
        <v>0</v>
      </c>
      <c r="I109" s="31">
        <f t="shared" si="8"/>
        <v>300000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/>
      <c r="R109" s="30"/>
      <c r="S109" s="30"/>
      <c r="T109" s="32"/>
      <c r="U109" s="30"/>
      <c r="V109" s="33">
        <f t="shared" si="9"/>
        <v>0</v>
      </c>
      <c r="W109" s="34"/>
      <c r="X109" s="34">
        <f t="shared" si="10"/>
        <v>0</v>
      </c>
    </row>
    <row r="110" spans="1:24" s="35" customFormat="1" ht="21.75" hidden="1" customHeight="1" x14ac:dyDescent="0.2">
      <c r="A110" s="26">
        <v>2</v>
      </c>
      <c r="B110" s="26">
        <v>3</v>
      </c>
      <c r="C110" s="26">
        <v>7</v>
      </c>
      <c r="D110" s="26">
        <v>2</v>
      </c>
      <c r="E110" s="27" t="s">
        <v>27</v>
      </c>
      <c r="F110" s="28" t="s">
        <v>140</v>
      </c>
      <c r="G110" s="30"/>
      <c r="H110" s="30">
        <v>0</v>
      </c>
      <c r="I110" s="31">
        <f t="shared" si="8"/>
        <v>0</v>
      </c>
      <c r="J110" s="30">
        <v>0</v>
      </c>
      <c r="K110" s="30"/>
      <c r="L110" s="30">
        <v>0</v>
      </c>
      <c r="M110" s="30"/>
      <c r="N110" s="30">
        <v>0</v>
      </c>
      <c r="O110" s="30"/>
      <c r="P110" s="30"/>
      <c r="Q110" s="30"/>
      <c r="R110" s="30"/>
      <c r="S110" s="30"/>
      <c r="T110" s="32"/>
      <c r="U110" s="30"/>
      <c r="V110" s="33">
        <f t="shared" si="9"/>
        <v>0</v>
      </c>
      <c r="W110" s="34"/>
      <c r="X110" s="34">
        <f t="shared" si="10"/>
        <v>0</v>
      </c>
    </row>
    <row r="111" spans="1:24" s="35" customFormat="1" ht="21.75" customHeight="1" x14ac:dyDescent="0.2">
      <c r="A111" s="26">
        <v>2</v>
      </c>
      <c r="B111" s="26">
        <v>3</v>
      </c>
      <c r="C111" s="26">
        <v>7</v>
      </c>
      <c r="D111" s="26">
        <v>2</v>
      </c>
      <c r="E111" s="27" t="s">
        <v>29</v>
      </c>
      <c r="F111" s="28" t="s">
        <v>141</v>
      </c>
      <c r="G111" s="30">
        <f>+'[1]PRESUP. EJEC. 2025'!C137</f>
        <v>125000</v>
      </c>
      <c r="H111" s="30">
        <v>0</v>
      </c>
      <c r="I111" s="31">
        <f t="shared" si="8"/>
        <v>125000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/>
      <c r="R111" s="30"/>
      <c r="S111" s="30"/>
      <c r="T111" s="32"/>
      <c r="U111" s="30"/>
      <c r="V111" s="33">
        <f>SUM(J111:U111)</f>
        <v>0</v>
      </c>
      <c r="W111" s="34"/>
      <c r="X111" s="34">
        <f t="shared" si="10"/>
        <v>0</v>
      </c>
    </row>
    <row r="112" spans="1:24" s="35" customFormat="1" ht="21.75" customHeight="1" x14ac:dyDescent="0.2">
      <c r="A112" s="26">
        <v>2</v>
      </c>
      <c r="B112" s="26">
        <v>3</v>
      </c>
      <c r="C112" s="26">
        <v>7</v>
      </c>
      <c r="D112" s="26">
        <v>2</v>
      </c>
      <c r="E112" s="27" t="s">
        <v>31</v>
      </c>
      <c r="F112" s="51" t="s">
        <v>142</v>
      </c>
      <c r="G112" s="52">
        <f>+'[1]PRESUP. EJEC. 2025'!C138</f>
        <v>125000</v>
      </c>
      <c r="H112" s="52">
        <f>+'[1]PRESUP. EJEC. 2025'!D138</f>
        <v>400000</v>
      </c>
      <c r="I112" s="31">
        <f t="shared" si="8"/>
        <v>525000</v>
      </c>
      <c r="J112" s="30">
        <v>0</v>
      </c>
      <c r="K112" s="30">
        <v>0</v>
      </c>
      <c r="L112" s="30">
        <v>0</v>
      </c>
      <c r="M112" s="30">
        <v>0</v>
      </c>
      <c r="N112" s="30">
        <v>234748.98</v>
      </c>
      <c r="O112" s="30">
        <v>0</v>
      </c>
      <c r="P112" s="30">
        <f>52400+25000</f>
        <v>77400</v>
      </c>
      <c r="Q112" s="30"/>
      <c r="R112" s="30"/>
      <c r="S112" s="30"/>
      <c r="T112" s="32"/>
      <c r="U112" s="30"/>
      <c r="V112" s="33">
        <f t="shared" si="9"/>
        <v>312148.98</v>
      </c>
      <c r="W112" s="34"/>
      <c r="X112" s="34">
        <f t="shared" si="10"/>
        <v>312148.98</v>
      </c>
    </row>
    <row r="113" spans="1:24" s="35" customFormat="1" ht="21.75" customHeight="1" x14ac:dyDescent="0.2">
      <c r="A113" s="26">
        <v>2</v>
      </c>
      <c r="B113" s="26">
        <v>3</v>
      </c>
      <c r="C113" s="26">
        <v>9</v>
      </c>
      <c r="D113" s="26">
        <v>1</v>
      </c>
      <c r="E113" s="27" t="s">
        <v>27</v>
      </c>
      <c r="F113" s="28" t="s">
        <v>143</v>
      </c>
      <c r="G113" s="30">
        <f>+'[1]PRESUP. EJEC. 2025'!C140</f>
        <v>1025000</v>
      </c>
      <c r="H113" s="30">
        <f>+'[1]PRESUP. EJEC. 2025'!D140</f>
        <v>226124.58</v>
      </c>
      <c r="I113" s="31">
        <f t="shared" si="8"/>
        <v>1251124.58</v>
      </c>
      <c r="J113" s="30">
        <v>0</v>
      </c>
      <c r="K113" s="30">
        <v>0</v>
      </c>
      <c r="L113" s="30">
        <v>996</v>
      </c>
      <c r="M113" s="30">
        <v>226124.58</v>
      </c>
      <c r="N113" s="30">
        <v>250836.68</v>
      </c>
      <c r="O113" s="30">
        <v>0</v>
      </c>
      <c r="P113" s="30">
        <v>369400</v>
      </c>
      <c r="Q113" s="30"/>
      <c r="R113" s="30"/>
      <c r="S113" s="30"/>
      <c r="T113" s="32"/>
      <c r="U113" s="30"/>
      <c r="V113" s="33">
        <f t="shared" si="9"/>
        <v>847357.26</v>
      </c>
      <c r="W113" s="34"/>
      <c r="X113" s="34">
        <f t="shared" si="10"/>
        <v>847357.26</v>
      </c>
    </row>
    <row r="114" spans="1:24" s="35" customFormat="1" ht="21.75" customHeight="1" x14ac:dyDescent="0.2">
      <c r="A114" s="26">
        <v>2</v>
      </c>
      <c r="B114" s="26">
        <v>3</v>
      </c>
      <c r="C114" s="26">
        <v>9</v>
      </c>
      <c r="D114" s="26">
        <v>2</v>
      </c>
      <c r="E114" s="27" t="s">
        <v>27</v>
      </c>
      <c r="F114" s="28" t="s">
        <v>144</v>
      </c>
      <c r="G114" s="30">
        <f>+'[1]PRESUP. EJEC. 2025'!C141</f>
        <v>2000000</v>
      </c>
      <c r="H114" s="30">
        <f>+'[1]PRESUP. EJEC. 2025'!D141</f>
        <v>2714</v>
      </c>
      <c r="I114" s="31">
        <f t="shared" si="8"/>
        <v>2002714</v>
      </c>
      <c r="J114" s="30">
        <v>203845</v>
      </c>
      <c r="K114" s="30">
        <v>0</v>
      </c>
      <c r="L114" s="30">
        <v>918</v>
      </c>
      <c r="M114" s="30">
        <v>212433.65</v>
      </c>
      <c r="N114" s="30">
        <v>600711.85</v>
      </c>
      <c r="O114" s="30">
        <v>520142.23</v>
      </c>
      <c r="P114" s="30">
        <v>135882.9</v>
      </c>
      <c r="Q114" s="30"/>
      <c r="R114" s="30"/>
      <c r="S114" s="30"/>
      <c r="T114" s="32"/>
      <c r="U114" s="30"/>
      <c r="V114" s="33">
        <f>SUM(J114:U114)</f>
        <v>1673933.63</v>
      </c>
      <c r="W114" s="34">
        <v>2209050.73</v>
      </c>
      <c r="X114" s="34">
        <f t="shared" si="10"/>
        <v>-535117.10000000009</v>
      </c>
    </row>
    <row r="115" spans="1:24" s="35" customFormat="1" ht="21.75" customHeight="1" x14ac:dyDescent="0.2">
      <c r="A115" s="26">
        <v>2</v>
      </c>
      <c r="B115" s="26">
        <v>3</v>
      </c>
      <c r="C115" s="26">
        <v>9</v>
      </c>
      <c r="D115" s="26">
        <v>2</v>
      </c>
      <c r="E115" s="27" t="s">
        <v>45</v>
      </c>
      <c r="F115" s="35" t="s">
        <v>145</v>
      </c>
      <c r="G115" s="30">
        <v>0</v>
      </c>
      <c r="H115" s="30">
        <f>+'[1]PRESUP. EJEC. 2025'!D142</f>
        <v>150000</v>
      </c>
      <c r="I115" s="31">
        <f t="shared" si="8"/>
        <v>150000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/>
      <c r="R115" s="30"/>
      <c r="S115" s="30"/>
      <c r="T115" s="32"/>
      <c r="U115" s="30"/>
      <c r="V115" s="33">
        <f>SUM(J115:U115)</f>
        <v>0</v>
      </c>
      <c r="W115" s="34"/>
      <c r="X115" s="34">
        <f t="shared" si="10"/>
        <v>0</v>
      </c>
    </row>
    <row r="116" spans="1:24" s="35" customFormat="1" ht="21.75" customHeight="1" x14ac:dyDescent="0.2">
      <c r="A116" s="26">
        <v>2</v>
      </c>
      <c r="B116" s="26">
        <v>3</v>
      </c>
      <c r="C116" s="26">
        <v>9</v>
      </c>
      <c r="D116" s="26">
        <v>5</v>
      </c>
      <c r="E116" s="27" t="s">
        <v>27</v>
      </c>
      <c r="F116" s="28" t="s">
        <v>146</v>
      </c>
      <c r="G116" s="30">
        <v>0</v>
      </c>
      <c r="H116" s="30">
        <f>+'[1]PRESUP. EJEC. 2025'!D143</f>
        <v>200000</v>
      </c>
      <c r="I116" s="31">
        <f t="shared" si="8"/>
        <v>200000</v>
      </c>
      <c r="J116" s="30">
        <v>0</v>
      </c>
      <c r="K116" s="30">
        <v>0</v>
      </c>
      <c r="L116" s="30">
        <v>0</v>
      </c>
      <c r="M116" s="30">
        <v>0</v>
      </c>
      <c r="N116" s="30">
        <v>149963.84</v>
      </c>
      <c r="O116" s="30">
        <v>0</v>
      </c>
      <c r="P116" s="30">
        <v>66000</v>
      </c>
      <c r="Q116" s="30"/>
      <c r="R116" s="30"/>
      <c r="S116" s="30"/>
      <c r="T116" s="32"/>
      <c r="U116" s="30"/>
      <c r="V116" s="33">
        <f>SUM(J116:U116)</f>
        <v>215963.84</v>
      </c>
      <c r="W116" s="34"/>
      <c r="X116" s="34">
        <f t="shared" si="10"/>
        <v>215963.84</v>
      </c>
    </row>
    <row r="117" spans="1:24" s="35" customFormat="1" ht="21.75" customHeight="1" x14ac:dyDescent="0.2">
      <c r="A117" s="26">
        <v>2</v>
      </c>
      <c r="B117" s="26">
        <v>3</v>
      </c>
      <c r="C117" s="26">
        <v>9</v>
      </c>
      <c r="D117" s="26">
        <v>6</v>
      </c>
      <c r="E117" s="27" t="s">
        <v>27</v>
      </c>
      <c r="F117" s="28" t="s">
        <v>147</v>
      </c>
      <c r="G117" s="30">
        <f>+'[1]PRESUP. EJEC. 2025'!C144</f>
        <v>200000</v>
      </c>
      <c r="H117" s="30">
        <f>+'[1]PRESUP. EJEC. 2025'!D144</f>
        <v>0</v>
      </c>
      <c r="I117" s="31">
        <f t="shared" si="8"/>
        <v>200000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196200.07</v>
      </c>
      <c r="Q117" s="30"/>
      <c r="R117" s="30"/>
      <c r="S117" s="30"/>
      <c r="T117" s="32"/>
      <c r="U117" s="30"/>
      <c r="V117" s="33">
        <f t="shared" si="9"/>
        <v>196200.07</v>
      </c>
      <c r="W117" s="34"/>
      <c r="X117" s="34">
        <f t="shared" si="10"/>
        <v>196200.07</v>
      </c>
    </row>
    <row r="118" spans="1:24" s="44" customFormat="1" ht="21.75" customHeight="1" x14ac:dyDescent="0.2">
      <c r="A118" s="26">
        <v>2</v>
      </c>
      <c r="B118" s="26">
        <v>3</v>
      </c>
      <c r="C118" s="26">
        <v>9</v>
      </c>
      <c r="D118" s="26">
        <v>8</v>
      </c>
      <c r="E118" s="27" t="s">
        <v>27</v>
      </c>
      <c r="F118" s="28" t="s">
        <v>148</v>
      </c>
      <c r="G118" s="30">
        <f>+'[1]PRESUP. EJEC. 2025'!C146</f>
        <v>0</v>
      </c>
      <c r="H118" s="30">
        <f>+'[1]PRESUP. EJEC. 2025'!D146</f>
        <v>1880000</v>
      </c>
      <c r="I118" s="31">
        <f t="shared" si="8"/>
        <v>1880000</v>
      </c>
      <c r="J118" s="30">
        <v>0</v>
      </c>
      <c r="K118" s="30">
        <v>0</v>
      </c>
      <c r="L118" s="30">
        <v>1303050</v>
      </c>
      <c r="M118" s="30">
        <v>25000</v>
      </c>
      <c r="N118" s="30">
        <v>240516.47</v>
      </c>
      <c r="O118" s="30">
        <v>0</v>
      </c>
      <c r="P118" s="30">
        <v>246459.48</v>
      </c>
      <c r="Q118" s="30"/>
      <c r="R118" s="30"/>
      <c r="S118" s="30"/>
      <c r="T118" s="32"/>
      <c r="U118" s="30"/>
      <c r="V118" s="33">
        <f t="shared" si="9"/>
        <v>1815025.95</v>
      </c>
      <c r="W118" s="43"/>
      <c r="X118" s="34">
        <f t="shared" si="10"/>
        <v>1815025.95</v>
      </c>
    </row>
    <row r="119" spans="1:24" s="44" customFormat="1" ht="21.75" hidden="1" customHeight="1" x14ac:dyDescent="0.2">
      <c r="A119" s="26">
        <v>2</v>
      </c>
      <c r="B119" s="26">
        <v>3</v>
      </c>
      <c r="C119" s="26">
        <v>9</v>
      </c>
      <c r="D119" s="26">
        <v>8</v>
      </c>
      <c r="E119" s="27" t="s">
        <v>45</v>
      </c>
      <c r="F119" s="28" t="s">
        <v>149</v>
      </c>
      <c r="G119" s="30">
        <v>0</v>
      </c>
      <c r="H119" s="30">
        <v>0</v>
      </c>
      <c r="I119" s="31">
        <f t="shared" si="8"/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/>
      <c r="P119" s="30"/>
      <c r="Q119" s="30"/>
      <c r="R119" s="30"/>
      <c r="S119" s="30"/>
      <c r="T119" s="32"/>
      <c r="U119" s="30"/>
      <c r="V119" s="33">
        <f t="shared" si="9"/>
        <v>0</v>
      </c>
      <c r="W119" s="43"/>
      <c r="X119" s="34">
        <f t="shared" si="10"/>
        <v>0</v>
      </c>
    </row>
    <row r="120" spans="1:24" s="35" customFormat="1" ht="21.75" customHeight="1" x14ac:dyDescent="0.2">
      <c r="A120" s="26">
        <v>2</v>
      </c>
      <c r="B120" s="26">
        <v>3</v>
      </c>
      <c r="C120" s="26">
        <v>9</v>
      </c>
      <c r="D120" s="26">
        <v>9</v>
      </c>
      <c r="E120" s="27" t="s">
        <v>27</v>
      </c>
      <c r="F120" s="28" t="s">
        <v>150</v>
      </c>
      <c r="G120" s="30">
        <f>+'[1]PRESUP. EJEC. 2025'!C148</f>
        <v>400000</v>
      </c>
      <c r="H120" s="30">
        <f>+'[1]PRESUP. EJEC. 2025'!D148</f>
        <v>0</v>
      </c>
      <c r="I120" s="31">
        <f t="shared" si="8"/>
        <v>400000</v>
      </c>
      <c r="J120" s="30">
        <v>0</v>
      </c>
      <c r="K120" s="30">
        <v>0</v>
      </c>
      <c r="L120" s="30">
        <v>10858</v>
      </c>
      <c r="M120" s="30">
        <v>0</v>
      </c>
      <c r="N120" s="30">
        <v>0</v>
      </c>
      <c r="O120" s="30">
        <v>3600</v>
      </c>
      <c r="P120" s="30">
        <v>30000</v>
      </c>
      <c r="Q120" s="30"/>
      <c r="R120" s="30"/>
      <c r="S120" s="30"/>
      <c r="T120" s="32"/>
      <c r="U120" s="30"/>
      <c r="V120" s="33">
        <f t="shared" si="9"/>
        <v>44458</v>
      </c>
      <c r="W120" s="34"/>
      <c r="X120" s="34">
        <f t="shared" si="10"/>
        <v>44458</v>
      </c>
    </row>
    <row r="121" spans="1:24" s="35" customFormat="1" ht="21.75" customHeight="1" x14ac:dyDescent="0.2">
      <c r="A121" s="26">
        <v>2</v>
      </c>
      <c r="B121" s="26">
        <v>3</v>
      </c>
      <c r="C121" s="26">
        <v>9</v>
      </c>
      <c r="D121" s="26">
        <v>9</v>
      </c>
      <c r="E121" s="27" t="s">
        <v>45</v>
      </c>
      <c r="F121" s="39" t="s">
        <v>151</v>
      </c>
      <c r="G121" s="30">
        <v>0</v>
      </c>
      <c r="H121" s="30">
        <v>32000000</v>
      </c>
      <c r="I121" s="31">
        <f t="shared" si="8"/>
        <v>32000000</v>
      </c>
      <c r="J121" s="30">
        <v>0</v>
      </c>
      <c r="K121" s="30">
        <v>0</v>
      </c>
      <c r="L121" s="30">
        <v>0</v>
      </c>
      <c r="M121" s="30">
        <v>0</v>
      </c>
      <c r="N121" s="30">
        <v>16000000</v>
      </c>
      <c r="O121" s="30">
        <v>0</v>
      </c>
      <c r="P121" s="30">
        <v>0</v>
      </c>
      <c r="Q121" s="30"/>
      <c r="R121" s="30"/>
      <c r="S121" s="30"/>
      <c r="T121" s="32"/>
      <c r="U121" s="30"/>
      <c r="V121" s="33">
        <f t="shared" si="9"/>
        <v>16000000</v>
      </c>
      <c r="W121" s="34">
        <v>16000000</v>
      </c>
      <c r="X121" s="34">
        <f t="shared" si="10"/>
        <v>0</v>
      </c>
    </row>
    <row r="122" spans="1:24" s="35" customFormat="1" ht="21.75" customHeight="1" x14ac:dyDescent="0.2">
      <c r="A122" s="26">
        <v>2</v>
      </c>
      <c r="B122" s="26">
        <v>3</v>
      </c>
      <c r="C122" s="26">
        <v>9</v>
      </c>
      <c r="D122" s="26">
        <v>9</v>
      </c>
      <c r="E122" s="27" t="s">
        <v>29</v>
      </c>
      <c r="F122" s="39" t="s">
        <v>152</v>
      </c>
      <c r="G122" s="30">
        <v>0</v>
      </c>
      <c r="H122" s="30">
        <f>+'[1]PRESUP. EJEC. 2025'!D150</f>
        <v>350000</v>
      </c>
      <c r="I122" s="31">
        <f t="shared" si="8"/>
        <v>350000</v>
      </c>
      <c r="J122" s="30">
        <v>0</v>
      </c>
      <c r="K122" s="30">
        <v>0</v>
      </c>
      <c r="L122" s="30">
        <v>0</v>
      </c>
      <c r="M122" s="30">
        <v>33040</v>
      </c>
      <c r="N122" s="30">
        <v>168207</v>
      </c>
      <c r="O122" s="30">
        <v>4130</v>
      </c>
      <c r="P122" s="30">
        <v>0</v>
      </c>
      <c r="Q122" s="30"/>
      <c r="R122" s="30"/>
      <c r="S122" s="30"/>
      <c r="T122" s="32"/>
      <c r="U122" s="30"/>
      <c r="V122" s="33">
        <f t="shared" si="9"/>
        <v>205377</v>
      </c>
      <c r="W122" s="34"/>
      <c r="X122" s="34">
        <f t="shared" si="10"/>
        <v>205377</v>
      </c>
    </row>
    <row r="123" spans="1:24" s="35" customFormat="1" ht="26.25" customHeight="1" x14ac:dyDescent="0.2">
      <c r="A123" s="28"/>
      <c r="B123" s="28"/>
      <c r="C123" s="28"/>
      <c r="D123" s="28"/>
      <c r="E123" s="27"/>
      <c r="F123" s="19" t="s">
        <v>153</v>
      </c>
      <c r="G123" s="20">
        <f t="shared" ref="G123:U123" si="11">SUM(G124:G139)</f>
        <v>397500000</v>
      </c>
      <c r="H123" s="20">
        <f>SUM(H124:H133)</f>
        <v>596319074.93999994</v>
      </c>
      <c r="I123" s="22">
        <f>SUM(I124:I139)</f>
        <v>993819074.93999994</v>
      </c>
      <c r="J123" s="20">
        <f>SUM(J124:J139)</f>
        <v>81200000</v>
      </c>
      <c r="K123" s="20">
        <f>SUM(K124:K139)</f>
        <v>26503723</v>
      </c>
      <c r="L123" s="20">
        <f>SUM(L124:L139)</f>
        <v>267002527.75000003</v>
      </c>
      <c r="M123" s="20">
        <f>SUM(M124:M139)</f>
        <v>52013757.039999999</v>
      </c>
      <c r="N123" s="20">
        <f t="shared" si="11"/>
        <v>58813570.079999998</v>
      </c>
      <c r="O123" s="20">
        <f t="shared" si="11"/>
        <v>22100306.710000001</v>
      </c>
      <c r="P123" s="20">
        <f t="shared" si="11"/>
        <v>32307933.66</v>
      </c>
      <c r="Q123" s="20">
        <f t="shared" si="11"/>
        <v>0</v>
      </c>
      <c r="R123" s="20">
        <f t="shared" si="11"/>
        <v>0</v>
      </c>
      <c r="S123" s="20">
        <f t="shared" si="11"/>
        <v>0</v>
      </c>
      <c r="T123" s="20">
        <f t="shared" si="11"/>
        <v>0</v>
      </c>
      <c r="U123" s="20">
        <f t="shared" si="11"/>
        <v>0</v>
      </c>
      <c r="V123" s="20">
        <f>SUM(V124:V139)</f>
        <v>539941818.24000001</v>
      </c>
      <c r="W123" s="34"/>
      <c r="X123" s="34"/>
    </row>
    <row r="124" spans="1:24" s="35" customFormat="1" ht="18.75" hidden="1" customHeight="1" x14ac:dyDescent="0.2">
      <c r="A124" s="26">
        <v>2</v>
      </c>
      <c r="B124" s="26">
        <v>4</v>
      </c>
      <c r="C124" s="26">
        <v>1</v>
      </c>
      <c r="D124" s="26">
        <v>1</v>
      </c>
      <c r="E124" s="27" t="s">
        <v>27</v>
      </c>
      <c r="F124" s="28" t="s">
        <v>154</v>
      </c>
      <c r="G124" s="30"/>
      <c r="H124" s="30"/>
      <c r="I124" s="31"/>
      <c r="J124" s="30">
        <v>0</v>
      </c>
      <c r="K124" s="30">
        <v>0</v>
      </c>
      <c r="L124" s="30">
        <v>0</v>
      </c>
      <c r="M124" s="30"/>
      <c r="N124" s="30"/>
      <c r="O124" s="30"/>
      <c r="P124" s="30"/>
      <c r="Q124" s="30">
        <v>0</v>
      </c>
      <c r="R124" s="30">
        <v>0</v>
      </c>
      <c r="S124" s="30"/>
      <c r="T124" s="30"/>
      <c r="U124" s="30"/>
      <c r="V124" s="33">
        <f t="shared" si="9"/>
        <v>0</v>
      </c>
      <c r="W124" s="34"/>
      <c r="X124" s="34"/>
    </row>
    <row r="125" spans="1:24" s="35" customFormat="1" ht="22.5" customHeight="1" x14ac:dyDescent="0.2">
      <c r="A125" s="26">
        <v>2</v>
      </c>
      <c r="B125" s="26">
        <v>4</v>
      </c>
      <c r="C125" s="26">
        <v>1</v>
      </c>
      <c r="D125" s="26">
        <v>2</v>
      </c>
      <c r="E125" s="27" t="s">
        <v>27</v>
      </c>
      <c r="F125" s="28" t="s">
        <v>155</v>
      </c>
      <c r="G125" s="30">
        <f>+'[1]PRESUP. EJEC. 2025'!C154</f>
        <v>500000</v>
      </c>
      <c r="H125" s="30">
        <v>0</v>
      </c>
      <c r="I125" s="31">
        <f t="shared" ref="I125:I133" si="12">+G125+H125</f>
        <v>500000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/>
      <c r="R125" s="30"/>
      <c r="S125" s="30"/>
      <c r="T125" s="32"/>
      <c r="U125" s="30"/>
      <c r="V125" s="33">
        <f t="shared" si="9"/>
        <v>0</v>
      </c>
      <c r="W125" s="34">
        <v>0</v>
      </c>
      <c r="X125" s="34">
        <f t="shared" ref="X125:X143" si="13">+V125-W125</f>
        <v>0</v>
      </c>
    </row>
    <row r="126" spans="1:24" s="35" customFormat="1" ht="22.5" customHeight="1" x14ac:dyDescent="0.2">
      <c r="A126" s="26">
        <v>2</v>
      </c>
      <c r="B126" s="26">
        <v>4</v>
      </c>
      <c r="C126" s="26">
        <v>1</v>
      </c>
      <c r="D126" s="26">
        <v>2</v>
      </c>
      <c r="E126" s="27" t="s">
        <v>45</v>
      </c>
      <c r="F126" s="28" t="s">
        <v>156</v>
      </c>
      <c r="G126" s="30">
        <f>+'[1]PRESUP. EJEC. 2025'!C155</f>
        <v>3000000</v>
      </c>
      <c r="H126" s="30">
        <f>+'[1]PRESUP. EJEC. 2025'!D155</f>
        <v>471600</v>
      </c>
      <c r="I126" s="31">
        <f t="shared" si="12"/>
        <v>3471600</v>
      </c>
      <c r="J126" s="30">
        <v>0</v>
      </c>
      <c r="K126" s="30">
        <v>60000</v>
      </c>
      <c r="L126" s="30">
        <v>101413.8</v>
      </c>
      <c r="M126" s="30">
        <v>623560.99</v>
      </c>
      <c r="N126" s="30">
        <v>500000</v>
      </c>
      <c r="O126" s="30">
        <v>1007797.81</v>
      </c>
      <c r="P126" s="30">
        <v>150000</v>
      </c>
      <c r="Q126" s="30"/>
      <c r="R126" s="30"/>
      <c r="S126" s="30"/>
      <c r="T126" s="32"/>
      <c r="U126" s="30"/>
      <c r="V126" s="33">
        <f t="shared" si="9"/>
        <v>2442772.6</v>
      </c>
      <c r="W126" s="34">
        <v>2442772.6</v>
      </c>
      <c r="X126" s="34">
        <f t="shared" si="13"/>
        <v>0</v>
      </c>
    </row>
    <row r="127" spans="1:24" s="35" customFormat="1" ht="22.5" hidden="1" customHeight="1" x14ac:dyDescent="0.2">
      <c r="A127" s="26">
        <v>2</v>
      </c>
      <c r="B127" s="26">
        <v>4</v>
      </c>
      <c r="C127" s="26">
        <v>1</v>
      </c>
      <c r="D127" s="26">
        <v>3</v>
      </c>
      <c r="E127" s="27" t="s">
        <v>27</v>
      </c>
      <c r="F127" s="28" t="s">
        <v>157</v>
      </c>
      <c r="G127" s="30">
        <v>0</v>
      </c>
      <c r="H127" s="30">
        <f>+'[1]PRESUP. EJEC. 2025'!D156</f>
        <v>0</v>
      </c>
      <c r="I127" s="31">
        <f t="shared" si="12"/>
        <v>0</v>
      </c>
      <c r="J127" s="30">
        <v>0</v>
      </c>
      <c r="K127" s="30">
        <v>0</v>
      </c>
      <c r="L127" s="30"/>
      <c r="M127" s="30"/>
      <c r="N127" s="30"/>
      <c r="O127" s="30"/>
      <c r="P127" s="30"/>
      <c r="Q127" s="30"/>
      <c r="R127" s="30"/>
      <c r="S127" s="30"/>
      <c r="T127" s="32"/>
      <c r="U127" s="30"/>
      <c r="V127" s="33">
        <f t="shared" si="9"/>
        <v>0</v>
      </c>
      <c r="W127" s="34"/>
      <c r="X127" s="34">
        <f t="shared" si="13"/>
        <v>0</v>
      </c>
    </row>
    <row r="128" spans="1:24" s="35" customFormat="1" ht="22.5" customHeight="1" x14ac:dyDescent="0.2">
      <c r="A128" s="26">
        <v>2</v>
      </c>
      <c r="B128" s="26">
        <v>4</v>
      </c>
      <c r="C128" s="26">
        <v>1</v>
      </c>
      <c r="D128" s="26">
        <v>4</v>
      </c>
      <c r="E128" s="27" t="s">
        <v>27</v>
      </c>
      <c r="F128" s="28" t="s">
        <v>158</v>
      </c>
      <c r="G128" s="30">
        <f>+'[1]PRESUP. EJEC. 2025'!C158</f>
        <v>1000000</v>
      </c>
      <c r="H128" s="30">
        <f>+'[1]PRESUP. EJEC. 2025'!D158</f>
        <v>0</v>
      </c>
      <c r="I128" s="31">
        <f t="shared" si="12"/>
        <v>1000000</v>
      </c>
      <c r="J128" s="30">
        <v>0</v>
      </c>
      <c r="K128" s="30">
        <v>55350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/>
      <c r="R128" s="30"/>
      <c r="S128" s="30"/>
      <c r="T128" s="32"/>
      <c r="U128" s="30"/>
      <c r="V128" s="33">
        <f t="shared" si="9"/>
        <v>55350</v>
      </c>
      <c r="W128" s="34">
        <v>55350</v>
      </c>
      <c r="X128" s="34">
        <f t="shared" si="13"/>
        <v>0</v>
      </c>
    </row>
    <row r="129" spans="1:24" s="35" customFormat="1" ht="22.5" customHeight="1" x14ac:dyDescent="0.2">
      <c r="A129" s="26">
        <v>2</v>
      </c>
      <c r="B129" s="26">
        <v>4</v>
      </c>
      <c r="C129" s="26">
        <v>1</v>
      </c>
      <c r="D129" s="26">
        <v>4</v>
      </c>
      <c r="E129" s="27" t="s">
        <v>45</v>
      </c>
      <c r="F129" s="28" t="s">
        <v>159</v>
      </c>
      <c r="G129" s="30">
        <f>+'[1]PRESUP. EJEC. 2025'!C159</f>
        <v>3000000</v>
      </c>
      <c r="H129" s="30">
        <f>+'[1]PRESUP. EJEC. 2025'!D159</f>
        <v>10436233.9</v>
      </c>
      <c r="I129" s="31">
        <f t="shared" si="12"/>
        <v>13436233.9</v>
      </c>
      <c r="J129" s="30">
        <v>0</v>
      </c>
      <c r="K129" s="30">
        <v>0</v>
      </c>
      <c r="L129" s="30">
        <v>3089927.56</v>
      </c>
      <c r="M129" s="30">
        <v>0</v>
      </c>
      <c r="N129" s="30">
        <v>5189250.28</v>
      </c>
      <c r="O129" s="30">
        <v>2665947.9</v>
      </c>
      <c r="P129" s="30">
        <v>0</v>
      </c>
      <c r="Q129" s="30"/>
      <c r="R129" s="30"/>
      <c r="S129" s="30"/>
      <c r="T129" s="32"/>
      <c r="U129" s="30"/>
      <c r="V129" s="33">
        <f t="shared" si="9"/>
        <v>10945125.74</v>
      </c>
      <c r="W129" s="34">
        <v>9442995.1999999993</v>
      </c>
      <c r="X129" s="34">
        <f t="shared" si="13"/>
        <v>1502130.540000001</v>
      </c>
    </row>
    <row r="130" spans="1:24" s="35" customFormat="1" ht="22.5" hidden="1" customHeight="1" x14ac:dyDescent="0.2">
      <c r="A130" s="26">
        <v>2</v>
      </c>
      <c r="B130" s="26">
        <v>4</v>
      </c>
      <c r="C130" s="26">
        <v>1</v>
      </c>
      <c r="D130" s="26">
        <v>5</v>
      </c>
      <c r="E130" s="27" t="s">
        <v>27</v>
      </c>
      <c r="F130" s="28" t="s">
        <v>160</v>
      </c>
      <c r="G130" s="30"/>
      <c r="H130" s="30"/>
      <c r="I130" s="31">
        <f t="shared" si="12"/>
        <v>0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2"/>
      <c r="U130" s="30"/>
      <c r="V130" s="33">
        <f t="shared" si="9"/>
        <v>0</v>
      </c>
      <c r="W130" s="34"/>
      <c r="X130" s="34">
        <f t="shared" si="13"/>
        <v>0</v>
      </c>
    </row>
    <row r="131" spans="1:24" s="35" customFormat="1" ht="22.5" customHeight="1" x14ac:dyDescent="0.2">
      <c r="A131" s="26">
        <v>2</v>
      </c>
      <c r="B131" s="26">
        <v>4</v>
      </c>
      <c r="C131" s="26">
        <v>1</v>
      </c>
      <c r="D131" s="26">
        <v>6</v>
      </c>
      <c r="E131" s="27" t="s">
        <v>29</v>
      </c>
      <c r="F131" s="28" t="s">
        <v>161</v>
      </c>
      <c r="G131" s="30">
        <f>+'[1]PRESUP. EJEC. 2025'!C161</f>
        <v>350000000</v>
      </c>
      <c r="H131" s="29">
        <f>+'[1]PRESUP. EJEC. 2025'!D161</f>
        <v>589336920</v>
      </c>
      <c r="I131" s="31">
        <f t="shared" si="12"/>
        <v>939336920</v>
      </c>
      <c r="J131" s="30">
        <v>80000000</v>
      </c>
      <c r="K131" s="30">
        <v>22138373</v>
      </c>
      <c r="L131" s="30">
        <v>260535217.59</v>
      </c>
      <c r="M131" s="30">
        <v>49055196.049999997</v>
      </c>
      <c r="N131" s="30">
        <v>48719319.799999997</v>
      </c>
      <c r="O131" s="30">
        <v>12081561</v>
      </c>
      <c r="P131" s="30">
        <v>28917384</v>
      </c>
      <c r="Q131" s="30"/>
      <c r="R131" s="30"/>
      <c r="S131" s="30"/>
      <c r="T131" s="32"/>
      <c r="U131" s="30"/>
      <c r="V131" s="33">
        <f t="shared" si="9"/>
        <v>501447051.44000006</v>
      </c>
      <c r="W131" s="34">
        <v>423969471.44</v>
      </c>
      <c r="X131" s="34">
        <f t="shared" si="13"/>
        <v>77477580.00000006</v>
      </c>
    </row>
    <row r="132" spans="1:24" s="35" customFormat="1" ht="22.5" customHeight="1" x14ac:dyDescent="0.2">
      <c r="A132" s="26">
        <v>2</v>
      </c>
      <c r="B132" s="26">
        <v>4</v>
      </c>
      <c r="C132" s="26">
        <v>3</v>
      </c>
      <c r="D132" s="26">
        <v>1</v>
      </c>
      <c r="E132" s="27" t="s">
        <v>27</v>
      </c>
      <c r="F132" s="28" t="s">
        <v>162</v>
      </c>
      <c r="G132" s="30">
        <f>+'[1]PRESUP. EJEC. 2025'!C162</f>
        <v>15000000</v>
      </c>
      <c r="H132" s="29">
        <f>+'[1]PRESUP. EJEC. 2025'!D162</f>
        <v>1974321.04</v>
      </c>
      <c r="I132" s="31">
        <f t="shared" si="12"/>
        <v>16974321.039999999</v>
      </c>
      <c r="J132" s="30">
        <v>0</v>
      </c>
      <c r="K132" s="30">
        <v>3100000</v>
      </c>
      <c r="L132" s="30">
        <v>3070000</v>
      </c>
      <c r="M132" s="30">
        <v>1975000</v>
      </c>
      <c r="N132" s="30">
        <v>3905000</v>
      </c>
      <c r="O132" s="30">
        <v>2395000</v>
      </c>
      <c r="P132" s="30">
        <v>0</v>
      </c>
      <c r="Q132" s="30"/>
      <c r="R132" s="30"/>
      <c r="S132" s="30"/>
      <c r="T132" s="32"/>
      <c r="U132" s="30"/>
      <c r="V132" s="33">
        <f t="shared" si="9"/>
        <v>14445000</v>
      </c>
      <c r="W132" s="34">
        <v>13185000</v>
      </c>
      <c r="X132" s="34">
        <f t="shared" si="13"/>
        <v>1260000</v>
      </c>
    </row>
    <row r="133" spans="1:24" s="35" customFormat="1" ht="22.5" customHeight="1" x14ac:dyDescent="0.2">
      <c r="A133" s="26">
        <v>2</v>
      </c>
      <c r="B133" s="26">
        <v>4</v>
      </c>
      <c r="C133" s="26">
        <v>3</v>
      </c>
      <c r="D133" s="26">
        <v>1</v>
      </c>
      <c r="E133" s="27" t="s">
        <v>45</v>
      </c>
      <c r="F133" s="28" t="s">
        <v>163</v>
      </c>
      <c r="G133" s="30">
        <f>+'[1]PRESUP. EJEC. 2025'!C163</f>
        <v>25000000</v>
      </c>
      <c r="H133" s="29">
        <f>+'[1]PRESUP. EJEC. 2025'!D163</f>
        <v>-5900000</v>
      </c>
      <c r="I133" s="31">
        <f t="shared" si="12"/>
        <v>19100000</v>
      </c>
      <c r="J133" s="30">
        <v>1200000</v>
      </c>
      <c r="K133" s="30">
        <v>1150000</v>
      </c>
      <c r="L133" s="30">
        <v>205968.8</v>
      </c>
      <c r="M133" s="30">
        <v>360000</v>
      </c>
      <c r="N133" s="30">
        <v>500000</v>
      </c>
      <c r="O133" s="30">
        <v>3950000</v>
      </c>
      <c r="P133" s="30">
        <v>3240549.66</v>
      </c>
      <c r="Q133" s="30"/>
      <c r="R133" s="30"/>
      <c r="S133" s="30"/>
      <c r="T133" s="32"/>
      <c r="U133" s="30"/>
      <c r="V133" s="33">
        <f>SUM(J133:U133)</f>
        <v>10606518.460000001</v>
      </c>
      <c r="W133" s="53">
        <v>9406518.4600000009</v>
      </c>
      <c r="X133" s="53">
        <f t="shared" si="13"/>
        <v>1200000</v>
      </c>
    </row>
    <row r="134" spans="1:24" s="35" customFormat="1" ht="22.5" hidden="1" customHeight="1" x14ac:dyDescent="0.2">
      <c r="A134" s="26">
        <v>2</v>
      </c>
      <c r="B134" s="26">
        <v>4</v>
      </c>
      <c r="C134" s="26">
        <v>3</v>
      </c>
      <c r="D134" s="26">
        <v>2</v>
      </c>
      <c r="E134" s="27" t="s">
        <v>27</v>
      </c>
      <c r="F134" s="28" t="s">
        <v>164</v>
      </c>
      <c r="G134" s="30"/>
      <c r="H134" s="30">
        <v>0</v>
      </c>
      <c r="I134" s="31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2"/>
      <c r="U134" s="30"/>
      <c r="V134" s="33">
        <f t="shared" si="9"/>
        <v>0</v>
      </c>
      <c r="W134" s="34"/>
      <c r="X134" s="34">
        <f t="shared" si="13"/>
        <v>0</v>
      </c>
    </row>
    <row r="135" spans="1:24" s="35" customFormat="1" ht="22.5" hidden="1" customHeight="1" x14ac:dyDescent="0.2">
      <c r="A135" s="26">
        <v>2</v>
      </c>
      <c r="B135" s="26">
        <v>4</v>
      </c>
      <c r="C135" s="26">
        <v>3</v>
      </c>
      <c r="D135" s="26">
        <v>2</v>
      </c>
      <c r="E135" s="27" t="s">
        <v>45</v>
      </c>
      <c r="F135" s="28" t="s">
        <v>165</v>
      </c>
      <c r="G135" s="30"/>
      <c r="H135" s="30">
        <v>0</v>
      </c>
      <c r="I135" s="31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2"/>
      <c r="U135" s="30"/>
      <c r="V135" s="33">
        <f t="shared" si="9"/>
        <v>0</v>
      </c>
      <c r="W135" s="34"/>
      <c r="X135" s="34">
        <f t="shared" si="13"/>
        <v>0</v>
      </c>
    </row>
    <row r="136" spans="1:24" s="35" customFormat="1" ht="22.5" hidden="1" customHeight="1" x14ac:dyDescent="0.2">
      <c r="A136" s="26">
        <v>2</v>
      </c>
      <c r="B136" s="26">
        <v>4</v>
      </c>
      <c r="C136" s="26">
        <v>4</v>
      </c>
      <c r="D136" s="26">
        <v>1</v>
      </c>
      <c r="E136" s="27" t="s">
        <v>45</v>
      </c>
      <c r="F136" s="28" t="s">
        <v>166</v>
      </c>
      <c r="G136" s="30"/>
      <c r="H136" s="30">
        <v>0</v>
      </c>
      <c r="I136" s="31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2"/>
      <c r="U136" s="30"/>
      <c r="V136" s="33">
        <f t="shared" si="9"/>
        <v>0</v>
      </c>
      <c r="W136" s="34"/>
      <c r="X136" s="34">
        <f t="shared" si="13"/>
        <v>0</v>
      </c>
    </row>
    <row r="137" spans="1:24" s="35" customFormat="1" ht="22.5" hidden="1" customHeight="1" x14ac:dyDescent="0.2">
      <c r="A137" s="26">
        <v>2</v>
      </c>
      <c r="B137" s="26">
        <v>4</v>
      </c>
      <c r="C137" s="26">
        <v>4</v>
      </c>
      <c r="D137" s="26">
        <v>2</v>
      </c>
      <c r="E137" s="27" t="s">
        <v>27</v>
      </c>
      <c r="F137" s="28" t="s">
        <v>167</v>
      </c>
      <c r="G137" s="30"/>
      <c r="H137" s="30">
        <v>0</v>
      </c>
      <c r="I137" s="31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2"/>
      <c r="U137" s="30"/>
      <c r="V137" s="33">
        <f t="shared" si="9"/>
        <v>0</v>
      </c>
      <c r="W137" s="34"/>
      <c r="X137" s="34">
        <f t="shared" si="13"/>
        <v>0</v>
      </c>
    </row>
    <row r="138" spans="1:24" s="35" customFormat="1" ht="22.5" hidden="1" customHeight="1" x14ac:dyDescent="0.2">
      <c r="A138" s="26">
        <v>2</v>
      </c>
      <c r="B138" s="26">
        <v>4</v>
      </c>
      <c r="C138" s="26">
        <v>5</v>
      </c>
      <c r="D138" s="26">
        <v>2</v>
      </c>
      <c r="E138" s="27" t="s">
        <v>27</v>
      </c>
      <c r="F138" s="28" t="s">
        <v>168</v>
      </c>
      <c r="G138" s="30"/>
      <c r="H138" s="30">
        <v>0</v>
      </c>
      <c r="I138" s="31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2"/>
      <c r="U138" s="30"/>
      <c r="V138" s="33">
        <f t="shared" si="9"/>
        <v>0</v>
      </c>
      <c r="W138" s="34"/>
      <c r="X138" s="34">
        <f t="shared" si="13"/>
        <v>0</v>
      </c>
    </row>
    <row r="139" spans="1:24" s="35" customFormat="1" ht="22.5" hidden="1" customHeight="1" x14ac:dyDescent="0.2">
      <c r="A139" s="26">
        <v>2</v>
      </c>
      <c r="B139" s="26">
        <v>4</v>
      </c>
      <c r="C139" s="26">
        <v>9</v>
      </c>
      <c r="D139" s="26">
        <v>1</v>
      </c>
      <c r="E139" s="27" t="s">
        <v>27</v>
      </c>
      <c r="F139" s="28" t="s">
        <v>169</v>
      </c>
      <c r="G139" s="30"/>
      <c r="H139" s="30">
        <v>0</v>
      </c>
      <c r="I139" s="31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2"/>
      <c r="U139" s="30"/>
      <c r="V139" s="33">
        <f t="shared" si="9"/>
        <v>0</v>
      </c>
      <c r="W139" s="34"/>
      <c r="X139" s="34">
        <f t="shared" si="13"/>
        <v>0</v>
      </c>
    </row>
    <row r="140" spans="1:24" s="35" customFormat="1" ht="22.5" hidden="1" customHeight="1" x14ac:dyDescent="0.2">
      <c r="A140" s="26"/>
      <c r="B140" s="26"/>
      <c r="C140" s="26"/>
      <c r="D140" s="26"/>
      <c r="E140" s="27"/>
      <c r="F140" s="28"/>
      <c r="G140" s="30"/>
      <c r="H140" s="30"/>
      <c r="I140" s="31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2"/>
      <c r="U140" s="30"/>
      <c r="V140" s="33"/>
      <c r="W140" s="34"/>
      <c r="X140" s="34">
        <f t="shared" si="13"/>
        <v>0</v>
      </c>
    </row>
    <row r="141" spans="1:24" s="35" customFormat="1" ht="29.25" customHeight="1" x14ac:dyDescent="0.2">
      <c r="A141" s="26"/>
      <c r="B141" s="26"/>
      <c r="C141" s="26"/>
      <c r="D141" s="26"/>
      <c r="E141" s="27"/>
      <c r="F141" s="19" t="s">
        <v>170</v>
      </c>
      <c r="G141" s="20">
        <f>SUM(G142:G143)</f>
        <v>74000000</v>
      </c>
      <c r="H141" s="20">
        <f>SUM(H142:H143)</f>
        <v>291864568.94</v>
      </c>
      <c r="I141" s="22">
        <f>SUM(I142:I143)</f>
        <v>365864568.94</v>
      </c>
      <c r="J141" s="20">
        <f>SUM(J142:J143)</f>
        <v>10000000</v>
      </c>
      <c r="K141" s="20">
        <f t="shared" ref="K141:V141" si="14">SUM(K142:K143)</f>
        <v>3950067.91</v>
      </c>
      <c r="L141" s="20">
        <f t="shared" si="14"/>
        <v>67180128.989999995</v>
      </c>
      <c r="M141" s="20">
        <f t="shared" si="14"/>
        <v>10326506.5</v>
      </c>
      <c r="N141" s="20">
        <f t="shared" si="14"/>
        <v>28202000</v>
      </c>
      <c r="O141" s="20">
        <f t="shared" si="14"/>
        <v>13408001.869999999</v>
      </c>
      <c r="P141" s="20">
        <f t="shared" si="14"/>
        <v>10900000</v>
      </c>
      <c r="Q141" s="20">
        <f t="shared" si="14"/>
        <v>0</v>
      </c>
      <c r="R141" s="20">
        <f t="shared" si="14"/>
        <v>0</v>
      </c>
      <c r="S141" s="20">
        <f t="shared" si="14"/>
        <v>0</v>
      </c>
      <c r="T141" s="20">
        <f t="shared" si="14"/>
        <v>0</v>
      </c>
      <c r="U141" s="20">
        <f t="shared" si="14"/>
        <v>0</v>
      </c>
      <c r="V141" s="20">
        <f t="shared" si="14"/>
        <v>143966705.27000001</v>
      </c>
      <c r="W141" s="24">
        <f>SUM(W129:W140)</f>
        <v>456003985.09999996</v>
      </c>
      <c r="X141" s="24">
        <f>SUM(X129:X140)</f>
        <v>81439710.540000066</v>
      </c>
    </row>
    <row r="142" spans="1:24" s="35" customFormat="1" ht="23.25" customHeight="1" x14ac:dyDescent="0.2">
      <c r="A142" s="26">
        <v>2</v>
      </c>
      <c r="B142" s="26">
        <v>5</v>
      </c>
      <c r="C142" s="26">
        <v>3</v>
      </c>
      <c r="D142" s="26">
        <v>1</v>
      </c>
      <c r="E142" s="27" t="s">
        <v>27</v>
      </c>
      <c r="F142" s="28" t="s">
        <v>171</v>
      </c>
      <c r="G142" s="30">
        <f>+'[1]PRESUP. EJEC. 2025'!C164</f>
        <v>35000000</v>
      </c>
      <c r="H142" s="29">
        <f>+'[1]PRESUP. EJEC. 2025'!D164</f>
        <v>323864568.94</v>
      </c>
      <c r="I142" s="31">
        <f>+G142+H142</f>
        <v>358864568.94</v>
      </c>
      <c r="J142" s="54">
        <v>10000000</v>
      </c>
      <c r="K142" s="54">
        <v>2000000</v>
      </c>
      <c r="L142" s="30">
        <v>67180128.989999995</v>
      </c>
      <c r="M142" s="30">
        <v>10326506.5</v>
      </c>
      <c r="N142" s="30">
        <v>28202000</v>
      </c>
      <c r="O142" s="30">
        <v>10508001.869999999</v>
      </c>
      <c r="P142" s="30">
        <v>10900000</v>
      </c>
      <c r="Q142" s="30"/>
      <c r="R142" s="30"/>
      <c r="S142" s="30"/>
      <c r="T142" s="32"/>
      <c r="U142" s="30"/>
      <c r="V142" s="33">
        <f t="shared" si="9"/>
        <v>139116637.36000001</v>
      </c>
      <c r="W142" s="34">
        <f>7900000+57638352.24</f>
        <v>65538352.240000002</v>
      </c>
      <c r="X142" s="34">
        <f t="shared" si="13"/>
        <v>73578285.120000005</v>
      </c>
    </row>
    <row r="143" spans="1:24" s="35" customFormat="1" ht="23.25" customHeight="1" x14ac:dyDescent="0.2">
      <c r="A143" s="26">
        <v>2</v>
      </c>
      <c r="B143" s="26">
        <v>5</v>
      </c>
      <c r="C143" s="26">
        <v>3</v>
      </c>
      <c r="D143" s="26">
        <v>1</v>
      </c>
      <c r="E143" s="27" t="s">
        <v>45</v>
      </c>
      <c r="F143" s="28" t="s">
        <v>172</v>
      </c>
      <c r="G143" s="30">
        <f>+'[1]PRESUP. EJEC. 2025'!C165</f>
        <v>39000000</v>
      </c>
      <c r="H143" s="30">
        <f>+'[1]PRESUP. EJEC. 2025'!D165</f>
        <v>-32000000</v>
      </c>
      <c r="I143" s="31">
        <f>+G143+H143</f>
        <v>7000000</v>
      </c>
      <c r="J143" s="30">
        <v>0</v>
      </c>
      <c r="K143" s="30">
        <v>1950067.91</v>
      </c>
      <c r="L143" s="30">
        <v>0</v>
      </c>
      <c r="M143" s="30">
        <v>0</v>
      </c>
      <c r="N143" s="30">
        <v>0</v>
      </c>
      <c r="O143" s="30">
        <v>2900000</v>
      </c>
      <c r="P143" s="30">
        <v>0</v>
      </c>
      <c r="Q143" s="30"/>
      <c r="R143" s="30"/>
      <c r="S143" s="30"/>
      <c r="T143" s="32"/>
      <c r="U143" s="30"/>
      <c r="V143" s="33">
        <f>SUM(J143:U143)</f>
        <v>4850067.91</v>
      </c>
      <c r="W143" s="53">
        <v>4850067.91</v>
      </c>
      <c r="X143" s="53">
        <f t="shared" si="13"/>
        <v>0</v>
      </c>
    </row>
    <row r="144" spans="1:24" s="35" customFormat="1" ht="15" hidden="1" customHeight="1" x14ac:dyDescent="0.2">
      <c r="A144" s="26"/>
      <c r="B144" s="26"/>
      <c r="C144" s="26"/>
      <c r="D144" s="26"/>
      <c r="E144" s="27"/>
      <c r="F144" s="28"/>
      <c r="G144" s="30"/>
      <c r="H144" s="30"/>
      <c r="I144" s="31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2"/>
      <c r="U144" s="30"/>
      <c r="V144" s="33"/>
      <c r="W144" s="34"/>
      <c r="X144" s="34"/>
    </row>
    <row r="145" spans="1:24" s="35" customFormat="1" ht="26.25" customHeight="1" x14ac:dyDescent="0.2">
      <c r="A145" s="26"/>
      <c r="B145" s="26"/>
      <c r="C145" s="26"/>
      <c r="D145" s="26"/>
      <c r="E145" s="27"/>
      <c r="F145" s="19" t="s">
        <v>173</v>
      </c>
      <c r="G145" s="47">
        <f>SUM(G146:G167)</f>
        <v>16400000</v>
      </c>
      <c r="H145" s="47">
        <f>SUM(H146:H167)</f>
        <v>4145965.96</v>
      </c>
      <c r="I145" s="55">
        <f>SUM(I146:I167)</f>
        <v>20545965.960000001</v>
      </c>
      <c r="J145" s="47">
        <f>SUM(J146:J167)</f>
        <v>0</v>
      </c>
      <c r="K145" s="47">
        <f t="shared" ref="K145:V145" si="15">SUM(K146:K167)</f>
        <v>0</v>
      </c>
      <c r="L145" s="47">
        <f t="shared" si="15"/>
        <v>658468</v>
      </c>
      <c r="M145" s="47">
        <f t="shared" si="15"/>
        <v>1777242.51</v>
      </c>
      <c r="N145" s="47">
        <f t="shared" si="15"/>
        <v>0</v>
      </c>
      <c r="O145" s="47">
        <f t="shared" si="15"/>
        <v>0</v>
      </c>
      <c r="P145" s="47">
        <f t="shared" si="15"/>
        <v>106490.92</v>
      </c>
      <c r="Q145" s="47">
        <f>SUM(Q146:Q167)</f>
        <v>0</v>
      </c>
      <c r="R145" s="47">
        <f>SUM(R146:R167)</f>
        <v>0</v>
      </c>
      <c r="S145" s="47">
        <f t="shared" si="15"/>
        <v>0</v>
      </c>
      <c r="T145" s="47">
        <f t="shared" si="15"/>
        <v>0</v>
      </c>
      <c r="U145" s="47">
        <f t="shared" si="15"/>
        <v>0</v>
      </c>
      <c r="V145" s="47">
        <f t="shared" si="15"/>
        <v>2542201.4300000002</v>
      </c>
      <c r="W145" s="24">
        <f>SUM(W142:W144)</f>
        <v>70388420.150000006</v>
      </c>
      <c r="X145" s="24">
        <f>SUM(X142:X144)</f>
        <v>73578285.120000005</v>
      </c>
    </row>
    <row r="146" spans="1:24" s="35" customFormat="1" ht="24" customHeight="1" x14ac:dyDescent="0.2">
      <c r="A146" s="26">
        <v>2</v>
      </c>
      <c r="B146" s="26">
        <v>6</v>
      </c>
      <c r="C146" s="26">
        <v>1</v>
      </c>
      <c r="D146" s="26">
        <v>1</v>
      </c>
      <c r="E146" s="27" t="s">
        <v>27</v>
      </c>
      <c r="F146" s="28" t="s">
        <v>174</v>
      </c>
      <c r="G146" s="30">
        <f>+'[1]PRESUP. EJEC. 2025'!C168</f>
        <v>2000000</v>
      </c>
      <c r="H146" s="30">
        <v>0</v>
      </c>
      <c r="I146" s="31">
        <f>+G146+H146</f>
        <v>2000000</v>
      </c>
      <c r="J146" s="30">
        <v>0</v>
      </c>
      <c r="K146" s="30">
        <v>0</v>
      </c>
      <c r="L146" s="30">
        <v>0</v>
      </c>
      <c r="M146" s="30">
        <v>74764.800000000003</v>
      </c>
      <c r="N146" s="30">
        <v>0</v>
      </c>
      <c r="O146" s="30">
        <v>0</v>
      </c>
      <c r="P146" s="30">
        <v>26490.92</v>
      </c>
      <c r="Q146" s="30">
        <v>0</v>
      </c>
      <c r="R146" s="30">
        <v>0</v>
      </c>
      <c r="S146" s="30"/>
      <c r="T146" s="32"/>
      <c r="U146" s="30"/>
      <c r="V146" s="33">
        <f t="shared" si="9"/>
        <v>101255.72</v>
      </c>
      <c r="W146" s="34">
        <v>1621860.36</v>
      </c>
      <c r="X146" s="34">
        <f>+V146-W146</f>
        <v>-1520604.6400000001</v>
      </c>
    </row>
    <row r="147" spans="1:24" s="35" customFormat="1" ht="24" customHeight="1" x14ac:dyDescent="0.2">
      <c r="A147" s="26">
        <v>2</v>
      </c>
      <c r="B147" s="26">
        <v>6</v>
      </c>
      <c r="C147" s="26">
        <v>1</v>
      </c>
      <c r="D147" s="26">
        <v>2</v>
      </c>
      <c r="E147" s="27" t="s">
        <v>27</v>
      </c>
      <c r="F147" s="28" t="s">
        <v>175</v>
      </c>
      <c r="G147" s="30">
        <f>+'[1]PRESUP. EJEC. 2025'!C169</f>
        <v>1000000</v>
      </c>
      <c r="H147" s="30">
        <f>+'[1]PRESUP. EJEC. 2025'!D168</f>
        <v>0</v>
      </c>
      <c r="I147" s="31">
        <f t="shared" ref="I147:I167" si="16">+G147+H147</f>
        <v>1000000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/>
      <c r="Q147" s="30"/>
      <c r="R147" s="30"/>
      <c r="S147" s="30"/>
      <c r="T147" s="32"/>
      <c r="U147" s="30"/>
      <c r="V147" s="33">
        <f t="shared" si="9"/>
        <v>0</v>
      </c>
      <c r="W147" s="34">
        <v>0</v>
      </c>
      <c r="X147" s="34">
        <f t="shared" ref="X147:X173" si="17">+V147-W147</f>
        <v>0</v>
      </c>
    </row>
    <row r="148" spans="1:24" s="35" customFormat="1" ht="24" customHeight="1" x14ac:dyDescent="0.2">
      <c r="A148" s="26">
        <v>2</v>
      </c>
      <c r="B148" s="26">
        <v>6</v>
      </c>
      <c r="C148" s="26">
        <v>1</v>
      </c>
      <c r="D148" s="26">
        <v>3</v>
      </c>
      <c r="E148" s="27" t="s">
        <v>27</v>
      </c>
      <c r="F148" s="28" t="s">
        <v>176</v>
      </c>
      <c r="G148" s="30">
        <f>+'[1]PRESUP. EJEC. 2025'!C170</f>
        <v>5000000</v>
      </c>
      <c r="H148" s="30">
        <f>+'[1]PRESUP. EJEC. 2025'!D170</f>
        <v>0</v>
      </c>
      <c r="I148" s="31">
        <f t="shared" si="16"/>
        <v>5000000</v>
      </c>
      <c r="J148" s="30">
        <v>0</v>
      </c>
      <c r="K148" s="30">
        <v>0</v>
      </c>
      <c r="L148" s="30">
        <v>2468</v>
      </c>
      <c r="M148" s="30">
        <v>0</v>
      </c>
      <c r="N148" s="30">
        <v>0</v>
      </c>
      <c r="O148" s="30">
        <v>0</v>
      </c>
      <c r="P148" s="30"/>
      <c r="Q148" s="30"/>
      <c r="R148" s="30"/>
      <c r="S148" s="30"/>
      <c r="T148" s="32"/>
      <c r="U148" s="30"/>
      <c r="V148" s="33">
        <f t="shared" si="9"/>
        <v>2468</v>
      </c>
      <c r="W148" s="34">
        <v>1112828.5</v>
      </c>
      <c r="X148" s="34">
        <f t="shared" si="17"/>
        <v>-1110360.5</v>
      </c>
    </row>
    <row r="149" spans="1:24" s="44" customFormat="1" ht="23.25" customHeight="1" x14ac:dyDescent="0.2">
      <c r="A149" s="26">
        <v>2</v>
      </c>
      <c r="B149" s="26">
        <v>6</v>
      </c>
      <c r="C149" s="26">
        <v>1</v>
      </c>
      <c r="D149" s="26">
        <v>4</v>
      </c>
      <c r="E149" s="27" t="s">
        <v>27</v>
      </c>
      <c r="F149" s="28" t="s">
        <v>177</v>
      </c>
      <c r="G149" s="30">
        <f>+'[1]PRESUP. EJEC. 2025'!C171</f>
        <v>100000</v>
      </c>
      <c r="H149" s="30">
        <f>+'[1]PRESUP. EJEC. 2025'!D171</f>
        <v>2789965.94</v>
      </c>
      <c r="I149" s="31">
        <f t="shared" si="16"/>
        <v>2889965.94</v>
      </c>
      <c r="J149" s="30">
        <v>0</v>
      </c>
      <c r="K149" s="30">
        <v>0</v>
      </c>
      <c r="L149" s="30">
        <v>0</v>
      </c>
      <c r="M149" s="30">
        <v>1489965.94</v>
      </c>
      <c r="N149" s="30">
        <v>0</v>
      </c>
      <c r="O149" s="30">
        <v>0</v>
      </c>
      <c r="P149" s="30"/>
      <c r="Q149" s="30"/>
      <c r="R149" s="30"/>
      <c r="S149" s="30"/>
      <c r="T149" s="32"/>
      <c r="U149" s="30"/>
      <c r="V149" s="33">
        <f t="shared" si="9"/>
        <v>1489965.94</v>
      </c>
      <c r="W149" s="43">
        <f>53731+864965.94</f>
        <v>918696.94</v>
      </c>
      <c r="X149" s="34">
        <f t="shared" si="17"/>
        <v>571269</v>
      </c>
    </row>
    <row r="150" spans="1:24" s="35" customFormat="1" ht="23.25" hidden="1" customHeight="1" x14ac:dyDescent="0.2">
      <c r="A150" s="26">
        <v>2</v>
      </c>
      <c r="B150" s="26">
        <v>6</v>
      </c>
      <c r="C150" s="26">
        <v>1</v>
      </c>
      <c r="D150" s="26">
        <v>9</v>
      </c>
      <c r="E150" s="27" t="s">
        <v>27</v>
      </c>
      <c r="F150" s="28" t="s">
        <v>178</v>
      </c>
      <c r="G150" s="30"/>
      <c r="H150" s="30"/>
      <c r="I150" s="31"/>
      <c r="J150" s="30"/>
      <c r="K150" s="30">
        <v>0</v>
      </c>
      <c r="L150" s="30"/>
      <c r="M150" s="30"/>
      <c r="N150" s="30"/>
      <c r="O150" s="30">
        <v>0</v>
      </c>
      <c r="P150" s="30"/>
      <c r="Q150" s="30"/>
      <c r="R150" s="30"/>
      <c r="S150" s="30"/>
      <c r="T150" s="32"/>
      <c r="U150" s="30"/>
      <c r="V150" s="33">
        <f t="shared" si="9"/>
        <v>0</v>
      </c>
      <c r="W150" s="34"/>
      <c r="X150" s="34">
        <f t="shared" si="17"/>
        <v>0</v>
      </c>
    </row>
    <row r="151" spans="1:24" s="44" customFormat="1" ht="23.25" hidden="1" customHeight="1" x14ac:dyDescent="0.2">
      <c r="A151" s="26">
        <v>2</v>
      </c>
      <c r="B151" s="26">
        <v>6</v>
      </c>
      <c r="C151" s="26">
        <v>2</v>
      </c>
      <c r="D151" s="26">
        <v>1</v>
      </c>
      <c r="E151" s="27" t="s">
        <v>27</v>
      </c>
      <c r="F151" s="28" t="s">
        <v>179</v>
      </c>
      <c r="G151" s="30">
        <v>0</v>
      </c>
      <c r="H151" s="30">
        <f>+'[1]PRESUP. EJEC. 2025'!D173</f>
        <v>0</v>
      </c>
      <c r="I151" s="31">
        <f t="shared" si="16"/>
        <v>0</v>
      </c>
      <c r="J151" s="30"/>
      <c r="K151" s="30">
        <v>0</v>
      </c>
      <c r="L151" s="30"/>
      <c r="M151" s="30"/>
      <c r="N151" s="30"/>
      <c r="O151" s="30">
        <v>0</v>
      </c>
      <c r="P151" s="30"/>
      <c r="Q151" s="30"/>
      <c r="R151" s="30"/>
      <c r="S151" s="30"/>
      <c r="T151" s="32"/>
      <c r="U151" s="30"/>
      <c r="V151" s="33">
        <f t="shared" si="9"/>
        <v>0</v>
      </c>
      <c r="W151" s="43"/>
      <c r="X151" s="34">
        <f t="shared" si="17"/>
        <v>0</v>
      </c>
    </row>
    <row r="152" spans="1:24" s="35" customFormat="1" ht="23.25" hidden="1" customHeight="1" x14ac:dyDescent="0.2">
      <c r="A152" s="26">
        <v>2</v>
      </c>
      <c r="B152" s="26">
        <v>6</v>
      </c>
      <c r="C152" s="26">
        <v>3</v>
      </c>
      <c r="D152" s="26">
        <v>1</v>
      </c>
      <c r="E152" s="27" t="s">
        <v>27</v>
      </c>
      <c r="F152" s="28" t="s">
        <v>180</v>
      </c>
      <c r="G152" s="30"/>
      <c r="H152" s="30"/>
      <c r="I152" s="31"/>
      <c r="J152" s="30"/>
      <c r="K152" s="30">
        <v>0</v>
      </c>
      <c r="L152" s="30"/>
      <c r="M152" s="30"/>
      <c r="N152" s="30"/>
      <c r="O152" s="30">
        <v>0</v>
      </c>
      <c r="P152" s="30"/>
      <c r="Q152" s="30"/>
      <c r="R152" s="30"/>
      <c r="S152" s="30"/>
      <c r="T152" s="32"/>
      <c r="U152" s="30"/>
      <c r="V152" s="33">
        <f t="shared" si="9"/>
        <v>0</v>
      </c>
      <c r="W152" s="34"/>
      <c r="X152" s="34">
        <f t="shared" si="17"/>
        <v>0</v>
      </c>
    </row>
    <row r="153" spans="1:24" s="35" customFormat="1" ht="23.25" hidden="1" customHeight="1" x14ac:dyDescent="0.2">
      <c r="A153" s="26">
        <v>2</v>
      </c>
      <c r="B153" s="26">
        <v>6</v>
      </c>
      <c r="C153" s="26">
        <v>4</v>
      </c>
      <c r="D153" s="26">
        <v>1</v>
      </c>
      <c r="E153" s="27" t="s">
        <v>27</v>
      </c>
      <c r="F153" s="28" t="s">
        <v>181</v>
      </c>
      <c r="G153" s="30">
        <v>0</v>
      </c>
      <c r="H153" s="30">
        <f>+'[1]PRESUP. EJEC. 2025'!D175</f>
        <v>0</v>
      </c>
      <c r="I153" s="31">
        <f t="shared" si="16"/>
        <v>0</v>
      </c>
      <c r="J153" s="30"/>
      <c r="K153" s="30">
        <v>0</v>
      </c>
      <c r="L153" s="30"/>
      <c r="M153" s="30"/>
      <c r="N153" s="30"/>
      <c r="O153" s="30">
        <v>0</v>
      </c>
      <c r="P153" s="30"/>
      <c r="Q153" s="30"/>
      <c r="R153" s="30"/>
      <c r="S153" s="30"/>
      <c r="T153" s="32"/>
      <c r="U153" s="30"/>
      <c r="V153" s="33">
        <f t="shared" si="9"/>
        <v>0</v>
      </c>
      <c r="W153" s="34"/>
      <c r="X153" s="34">
        <f t="shared" si="17"/>
        <v>0</v>
      </c>
    </row>
    <row r="154" spans="1:24" s="35" customFormat="1" ht="23.25" hidden="1" customHeight="1" x14ac:dyDescent="0.2">
      <c r="A154" s="26">
        <v>2</v>
      </c>
      <c r="B154" s="26">
        <v>6</v>
      </c>
      <c r="C154" s="26">
        <v>4</v>
      </c>
      <c r="D154" s="26">
        <v>6</v>
      </c>
      <c r="E154" s="27" t="s">
        <v>27</v>
      </c>
      <c r="F154" s="28" t="s">
        <v>182</v>
      </c>
      <c r="G154" s="30">
        <v>0</v>
      </c>
      <c r="H154" s="30"/>
      <c r="I154" s="31"/>
      <c r="J154" s="30"/>
      <c r="K154" s="30">
        <v>0</v>
      </c>
      <c r="L154" s="30"/>
      <c r="M154" s="30"/>
      <c r="N154" s="30"/>
      <c r="O154" s="30">
        <v>0</v>
      </c>
      <c r="P154" s="30"/>
      <c r="Q154" s="30"/>
      <c r="R154" s="30"/>
      <c r="S154" s="30"/>
      <c r="T154" s="32"/>
      <c r="U154" s="30"/>
      <c r="V154" s="33">
        <f t="shared" si="9"/>
        <v>0</v>
      </c>
      <c r="W154" s="34"/>
      <c r="X154" s="34">
        <f t="shared" si="17"/>
        <v>0</v>
      </c>
    </row>
    <row r="155" spans="1:24" s="35" customFormat="1" ht="23.25" customHeight="1" x14ac:dyDescent="0.2">
      <c r="A155" s="26">
        <v>2</v>
      </c>
      <c r="B155" s="26">
        <v>6</v>
      </c>
      <c r="C155" s="26">
        <v>4</v>
      </c>
      <c r="D155" s="26">
        <v>7</v>
      </c>
      <c r="E155" s="27" t="s">
        <v>27</v>
      </c>
      <c r="F155" s="28" t="s">
        <v>183</v>
      </c>
      <c r="G155" s="30">
        <f>+'[1]PRESUP. EJEC. 2025'!C177</f>
        <v>300000</v>
      </c>
      <c r="H155" s="30">
        <f>+'[1]PRESUP. EJEC. 2025'!D177</f>
        <v>656000</v>
      </c>
      <c r="I155" s="31">
        <f t="shared" si="16"/>
        <v>956000</v>
      </c>
      <c r="J155" s="30">
        <v>0</v>
      </c>
      <c r="K155" s="30">
        <v>0</v>
      </c>
      <c r="L155" s="30">
        <v>656000</v>
      </c>
      <c r="M155" s="30">
        <v>0</v>
      </c>
      <c r="N155" s="30">
        <v>0</v>
      </c>
      <c r="O155" s="30">
        <v>0</v>
      </c>
      <c r="P155" s="30"/>
      <c r="Q155" s="30"/>
      <c r="R155" s="30"/>
      <c r="S155" s="30"/>
      <c r="T155" s="32"/>
      <c r="U155" s="30"/>
      <c r="V155" s="33">
        <f t="shared" si="9"/>
        <v>656000</v>
      </c>
      <c r="W155" s="34">
        <v>656000</v>
      </c>
      <c r="X155" s="34">
        <f t="shared" si="17"/>
        <v>0</v>
      </c>
    </row>
    <row r="156" spans="1:24" s="35" customFormat="1" ht="23.25" hidden="1" customHeight="1" x14ac:dyDescent="0.2">
      <c r="A156" s="26">
        <v>2</v>
      </c>
      <c r="B156" s="26">
        <v>6</v>
      </c>
      <c r="C156" s="26">
        <v>4</v>
      </c>
      <c r="D156" s="26">
        <v>8</v>
      </c>
      <c r="E156" s="27" t="s">
        <v>27</v>
      </c>
      <c r="F156" s="28" t="s">
        <v>184</v>
      </c>
      <c r="G156" s="30">
        <v>0</v>
      </c>
      <c r="H156" s="30"/>
      <c r="I156" s="31">
        <f t="shared" si="16"/>
        <v>0</v>
      </c>
      <c r="J156" s="30"/>
      <c r="K156" s="30">
        <v>0</v>
      </c>
      <c r="L156" s="30"/>
      <c r="M156" s="30"/>
      <c r="N156" s="30"/>
      <c r="O156" s="30">
        <v>0</v>
      </c>
      <c r="P156" s="30"/>
      <c r="Q156" s="30"/>
      <c r="R156" s="30"/>
      <c r="S156" s="30"/>
      <c r="T156" s="32"/>
      <c r="U156" s="30"/>
      <c r="V156" s="33">
        <f t="shared" si="9"/>
        <v>0</v>
      </c>
      <c r="W156" s="34"/>
      <c r="X156" s="34">
        <f t="shared" si="17"/>
        <v>0</v>
      </c>
    </row>
    <row r="157" spans="1:24" s="35" customFormat="1" ht="23.25" customHeight="1" x14ac:dyDescent="0.2">
      <c r="A157" s="26">
        <v>2</v>
      </c>
      <c r="B157" s="26">
        <v>6</v>
      </c>
      <c r="C157" s="26">
        <v>5</v>
      </c>
      <c r="D157" s="26">
        <v>2</v>
      </c>
      <c r="E157" s="27" t="s">
        <v>27</v>
      </c>
      <c r="F157" s="28" t="s">
        <v>185</v>
      </c>
      <c r="G157" s="30">
        <v>0</v>
      </c>
      <c r="H157" s="30">
        <v>200000</v>
      </c>
      <c r="I157" s="31">
        <f t="shared" si="16"/>
        <v>200000</v>
      </c>
      <c r="J157" s="30"/>
      <c r="K157" s="30">
        <v>0</v>
      </c>
      <c r="L157" s="30"/>
      <c r="M157" s="30"/>
      <c r="N157" s="30"/>
      <c r="O157" s="30">
        <v>0</v>
      </c>
      <c r="P157" s="30">
        <v>80000</v>
      </c>
      <c r="Q157" s="30"/>
      <c r="R157" s="30"/>
      <c r="S157" s="30"/>
      <c r="T157" s="32"/>
      <c r="U157" s="30"/>
      <c r="V157" s="33">
        <f t="shared" si="9"/>
        <v>80000</v>
      </c>
      <c r="W157" s="34"/>
      <c r="X157" s="34">
        <f t="shared" si="17"/>
        <v>80000</v>
      </c>
    </row>
    <row r="158" spans="1:24" s="35" customFormat="1" ht="24" customHeight="1" x14ac:dyDescent="0.2">
      <c r="A158" s="26">
        <v>2</v>
      </c>
      <c r="B158" s="26">
        <v>6</v>
      </c>
      <c r="C158" s="26">
        <v>5</v>
      </c>
      <c r="D158" s="26">
        <v>3</v>
      </c>
      <c r="E158" s="27" t="s">
        <v>27</v>
      </c>
      <c r="F158" s="28" t="s">
        <v>186</v>
      </c>
      <c r="G158" s="30">
        <f>+'[1]PRESUP. EJEC. 2025'!C179</f>
        <v>1000000</v>
      </c>
      <c r="H158" s="30">
        <f>+'[1]PRESUP. EJEC. 2025'!D179</f>
        <v>0</v>
      </c>
      <c r="I158" s="31">
        <f>+G158+H158</f>
        <v>1000000</v>
      </c>
      <c r="J158" s="30">
        <v>0</v>
      </c>
      <c r="K158" s="30">
        <v>0</v>
      </c>
      <c r="L158" s="30">
        <v>0</v>
      </c>
      <c r="M158" s="30">
        <v>212511.77</v>
      </c>
      <c r="N158" s="30">
        <v>0</v>
      </c>
      <c r="O158" s="30">
        <v>0</v>
      </c>
      <c r="P158" s="30"/>
      <c r="Q158" s="30"/>
      <c r="R158" s="30"/>
      <c r="S158" s="30"/>
      <c r="T158" s="32"/>
      <c r="U158" s="30"/>
      <c r="V158" s="33">
        <f>SUM(J158:U158)</f>
        <v>212511.77</v>
      </c>
      <c r="W158" s="34">
        <v>212511.77</v>
      </c>
      <c r="X158" s="34">
        <f t="shared" si="17"/>
        <v>0</v>
      </c>
    </row>
    <row r="159" spans="1:24" s="35" customFormat="1" ht="24" customHeight="1" x14ac:dyDescent="0.2">
      <c r="A159" s="26">
        <v>2</v>
      </c>
      <c r="B159" s="26">
        <v>6</v>
      </c>
      <c r="C159" s="26">
        <v>5</v>
      </c>
      <c r="D159" s="26">
        <v>4</v>
      </c>
      <c r="E159" s="27" t="s">
        <v>27</v>
      </c>
      <c r="F159" s="28" t="s">
        <v>187</v>
      </c>
      <c r="G159" s="30">
        <f>+'[1]PRESUP. EJEC. 2025'!C180</f>
        <v>2000000</v>
      </c>
      <c r="H159" s="30">
        <f>+'[1]PRESUP. EJEC. 2025'!D180</f>
        <v>200000.02</v>
      </c>
      <c r="I159" s="31">
        <f t="shared" si="16"/>
        <v>2200000.02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/>
      <c r="Q159" s="30"/>
      <c r="R159" s="30"/>
      <c r="S159" s="30"/>
      <c r="T159" s="32"/>
      <c r="U159" s="30"/>
      <c r="V159" s="33">
        <f t="shared" si="9"/>
        <v>0</v>
      </c>
      <c r="W159" s="24">
        <v>0</v>
      </c>
      <c r="X159" s="34">
        <f t="shared" si="17"/>
        <v>0</v>
      </c>
    </row>
    <row r="160" spans="1:24" s="35" customFormat="1" ht="24" customHeight="1" x14ac:dyDescent="0.2">
      <c r="A160" s="26">
        <v>2</v>
      </c>
      <c r="B160" s="26">
        <v>6</v>
      </c>
      <c r="C160" s="26">
        <v>5</v>
      </c>
      <c r="D160" s="26">
        <v>5</v>
      </c>
      <c r="E160" s="27" t="s">
        <v>27</v>
      </c>
      <c r="F160" s="51" t="s">
        <v>188</v>
      </c>
      <c r="G160" s="30">
        <f>+'[1]PRESUP. EJEC. 2025'!C181</f>
        <v>1000000</v>
      </c>
      <c r="H160" s="30">
        <f>+'[1]PRESUP. EJEC. 2025'!D181</f>
        <v>0</v>
      </c>
      <c r="I160" s="31">
        <f t="shared" si="16"/>
        <v>1000000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/>
      <c r="Q160" s="30"/>
      <c r="R160" s="30"/>
      <c r="S160" s="30"/>
      <c r="T160" s="32"/>
      <c r="U160" s="30"/>
      <c r="V160" s="33">
        <f t="shared" si="9"/>
        <v>0</v>
      </c>
      <c r="W160" s="34">
        <v>400000</v>
      </c>
      <c r="X160" s="34">
        <f t="shared" si="17"/>
        <v>-400000</v>
      </c>
    </row>
    <row r="161" spans="1:25" ht="24" customHeight="1" x14ac:dyDescent="0.25">
      <c r="A161" s="26">
        <v>2</v>
      </c>
      <c r="B161" s="26">
        <v>6</v>
      </c>
      <c r="C161" s="26">
        <v>5</v>
      </c>
      <c r="D161" s="26">
        <v>6</v>
      </c>
      <c r="E161" s="27" t="s">
        <v>27</v>
      </c>
      <c r="F161" s="39" t="s">
        <v>189</v>
      </c>
      <c r="G161" s="56">
        <v>0</v>
      </c>
      <c r="H161" s="56">
        <f>+'[1]PRESUP. EJEC. 2025'!D182</f>
        <v>300000</v>
      </c>
      <c r="I161" s="31">
        <f t="shared" si="16"/>
        <v>300000</v>
      </c>
      <c r="J161" s="56">
        <v>0</v>
      </c>
      <c r="K161" s="56">
        <v>0</v>
      </c>
      <c r="L161" s="56">
        <v>0</v>
      </c>
      <c r="M161" s="56">
        <v>0</v>
      </c>
      <c r="N161" s="54">
        <v>0</v>
      </c>
      <c r="O161" s="30">
        <v>0</v>
      </c>
      <c r="P161" s="56"/>
      <c r="Q161" s="56"/>
      <c r="R161" s="56"/>
      <c r="S161" s="56"/>
      <c r="T161" s="57"/>
      <c r="U161" s="56"/>
      <c r="V161" s="33">
        <f t="shared" si="9"/>
        <v>0</v>
      </c>
      <c r="W161" s="4">
        <v>248000</v>
      </c>
      <c r="X161" s="34">
        <f t="shared" si="17"/>
        <v>-248000</v>
      </c>
    </row>
    <row r="162" spans="1:25" s="35" customFormat="1" ht="24" customHeight="1" x14ac:dyDescent="0.2">
      <c r="A162" s="26">
        <v>2</v>
      </c>
      <c r="B162" s="26">
        <v>6</v>
      </c>
      <c r="C162" s="26">
        <v>5</v>
      </c>
      <c r="D162" s="26">
        <v>8</v>
      </c>
      <c r="E162" s="27" t="s">
        <v>27</v>
      </c>
      <c r="F162" s="28" t="s">
        <v>190</v>
      </c>
      <c r="G162" s="30">
        <f>+'[1]PRESUP. EJEC. 2025'!C183</f>
        <v>500000</v>
      </c>
      <c r="H162" s="30">
        <v>0</v>
      </c>
      <c r="I162" s="31">
        <f t="shared" si="16"/>
        <v>500000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/>
      <c r="Q162" s="30"/>
      <c r="R162" s="30"/>
      <c r="S162" s="30"/>
      <c r="T162" s="32"/>
      <c r="U162" s="30"/>
      <c r="V162" s="33">
        <f t="shared" si="9"/>
        <v>0</v>
      </c>
      <c r="W162" s="34"/>
      <c r="X162" s="34">
        <f t="shared" si="17"/>
        <v>0</v>
      </c>
    </row>
    <row r="163" spans="1:25" s="35" customFormat="1" ht="24" customHeight="1" x14ac:dyDescent="0.2">
      <c r="A163" s="26">
        <v>2</v>
      </c>
      <c r="B163" s="26">
        <v>6</v>
      </c>
      <c r="C163" s="26">
        <v>6</v>
      </c>
      <c r="D163" s="26">
        <v>2</v>
      </c>
      <c r="E163" s="27" t="s">
        <v>27</v>
      </c>
      <c r="F163" s="28" t="s">
        <v>191</v>
      </c>
      <c r="G163" s="30">
        <f>+'[1]PRESUP. EJEC. 2025'!C184</f>
        <v>1000000</v>
      </c>
      <c r="H163" s="30">
        <f>+'[1]PRESUP. EJEC. 2025'!D184</f>
        <v>0</v>
      </c>
      <c r="I163" s="31">
        <f t="shared" si="16"/>
        <v>1000000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/>
      <c r="Q163" s="30"/>
      <c r="R163" s="30"/>
      <c r="S163" s="30"/>
      <c r="T163" s="32"/>
      <c r="U163" s="30"/>
      <c r="V163" s="33">
        <f t="shared" si="9"/>
        <v>0</v>
      </c>
      <c r="W163" s="34"/>
      <c r="X163" s="34">
        <f t="shared" si="17"/>
        <v>0</v>
      </c>
    </row>
    <row r="164" spans="1:25" s="35" customFormat="1" ht="24" customHeight="1" x14ac:dyDescent="0.2">
      <c r="A164" s="26">
        <v>2</v>
      </c>
      <c r="B164" s="26">
        <v>6</v>
      </c>
      <c r="C164" s="26">
        <v>8</v>
      </c>
      <c r="D164" s="26">
        <v>3</v>
      </c>
      <c r="E164" s="27" t="s">
        <v>27</v>
      </c>
      <c r="F164" s="28" t="s">
        <v>192</v>
      </c>
      <c r="G164" s="30">
        <f>+'[1]PRESUP. EJEC. 2025'!C185</f>
        <v>2500000</v>
      </c>
      <c r="H164" s="30">
        <v>0</v>
      </c>
      <c r="I164" s="31">
        <f t="shared" si="16"/>
        <v>2500000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/>
      <c r="Q164" s="30"/>
      <c r="R164" s="30"/>
      <c r="S164" s="30"/>
      <c r="T164" s="32"/>
      <c r="U164" s="30"/>
      <c r="V164" s="33">
        <f t="shared" si="9"/>
        <v>0</v>
      </c>
      <c r="W164" s="34"/>
      <c r="X164" s="34">
        <f t="shared" si="17"/>
        <v>0</v>
      </c>
    </row>
    <row r="165" spans="1:25" s="35" customFormat="1" ht="23.25" hidden="1" customHeight="1" x14ac:dyDescent="0.2">
      <c r="A165" s="26">
        <v>2</v>
      </c>
      <c r="B165" s="26">
        <v>6</v>
      </c>
      <c r="C165" s="26">
        <v>8</v>
      </c>
      <c r="D165" s="26">
        <v>6</v>
      </c>
      <c r="E165" s="27" t="s">
        <v>27</v>
      </c>
      <c r="F165" s="28" t="s">
        <v>193</v>
      </c>
      <c r="G165" s="30">
        <v>0</v>
      </c>
      <c r="H165" s="30"/>
      <c r="I165" s="31">
        <f t="shared" si="16"/>
        <v>0</v>
      </c>
      <c r="J165" s="30"/>
      <c r="K165" s="30">
        <v>0</v>
      </c>
      <c r="L165" s="30"/>
      <c r="M165" s="30"/>
      <c r="N165" s="30"/>
      <c r="O165" s="30"/>
      <c r="P165" s="30"/>
      <c r="Q165" s="30"/>
      <c r="R165" s="30"/>
      <c r="S165" s="30"/>
      <c r="T165" s="32"/>
      <c r="U165" s="30"/>
      <c r="V165" s="33">
        <f t="shared" si="9"/>
        <v>0</v>
      </c>
      <c r="W165" s="34"/>
      <c r="X165" s="34">
        <f t="shared" si="17"/>
        <v>0</v>
      </c>
    </row>
    <row r="166" spans="1:25" s="35" customFormat="1" ht="23.25" hidden="1" customHeight="1" x14ac:dyDescent="0.2">
      <c r="A166" s="26">
        <v>2</v>
      </c>
      <c r="B166" s="26">
        <v>6</v>
      </c>
      <c r="C166" s="26">
        <v>9</v>
      </c>
      <c r="D166" s="26">
        <v>5</v>
      </c>
      <c r="E166" s="27" t="s">
        <v>45</v>
      </c>
      <c r="F166" s="28" t="s">
        <v>194</v>
      </c>
      <c r="G166" s="30">
        <v>0</v>
      </c>
      <c r="H166" s="30">
        <f>+'[1]PRESUP. EJEC. 2025'!D187</f>
        <v>0</v>
      </c>
      <c r="I166" s="31">
        <f t="shared" si="16"/>
        <v>0</v>
      </c>
      <c r="J166" s="30"/>
      <c r="K166" s="30">
        <v>0</v>
      </c>
      <c r="L166" s="30"/>
      <c r="M166" s="30"/>
      <c r="N166" s="30"/>
      <c r="O166" s="30"/>
      <c r="P166" s="30"/>
      <c r="Q166" s="30"/>
      <c r="R166" s="30"/>
      <c r="S166" s="30"/>
      <c r="T166" s="32"/>
      <c r="U166" s="30"/>
      <c r="V166" s="33">
        <f t="shared" si="9"/>
        <v>0</v>
      </c>
      <c r="W166" s="34"/>
      <c r="X166" s="34">
        <f t="shared" si="17"/>
        <v>0</v>
      </c>
    </row>
    <row r="167" spans="1:25" s="35" customFormat="1" ht="23.25" hidden="1" customHeight="1" x14ac:dyDescent="0.2">
      <c r="A167" s="26">
        <v>2</v>
      </c>
      <c r="B167" s="26">
        <v>6</v>
      </c>
      <c r="C167" s="26">
        <v>10</v>
      </c>
      <c r="D167" s="26">
        <v>2</v>
      </c>
      <c r="E167" s="27" t="s">
        <v>27</v>
      </c>
      <c r="F167" s="28" t="s">
        <v>195</v>
      </c>
      <c r="G167" s="30">
        <v>0</v>
      </c>
      <c r="H167" s="30"/>
      <c r="I167" s="31">
        <f t="shared" si="16"/>
        <v>0</v>
      </c>
      <c r="J167" s="30"/>
      <c r="K167" s="30">
        <v>0</v>
      </c>
      <c r="L167" s="30"/>
      <c r="M167" s="30"/>
      <c r="N167" s="30"/>
      <c r="O167" s="30"/>
      <c r="P167" s="30"/>
      <c r="Q167" s="30"/>
      <c r="R167" s="30"/>
      <c r="S167" s="30"/>
      <c r="T167" s="32"/>
      <c r="U167" s="30"/>
      <c r="V167" s="33">
        <f t="shared" si="9"/>
        <v>0</v>
      </c>
      <c r="W167" s="34"/>
      <c r="X167" s="34">
        <f t="shared" si="17"/>
        <v>0</v>
      </c>
    </row>
    <row r="168" spans="1:25" s="35" customFormat="1" ht="7.5" customHeight="1" x14ac:dyDescent="0.2">
      <c r="A168" s="26"/>
      <c r="B168" s="26"/>
      <c r="C168" s="26"/>
      <c r="D168" s="26"/>
      <c r="E168" s="27"/>
      <c r="F168" s="28"/>
      <c r="G168" s="30"/>
      <c r="H168" s="30"/>
      <c r="I168" s="31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2"/>
      <c r="U168" s="30"/>
      <c r="V168" s="33"/>
      <c r="W168" s="34"/>
      <c r="X168" s="34">
        <f t="shared" si="17"/>
        <v>0</v>
      </c>
      <c r="Y168" s="35" t="s">
        <v>196</v>
      </c>
    </row>
    <row r="169" spans="1:25" s="35" customFormat="1" ht="23.25" customHeight="1" x14ac:dyDescent="0.2">
      <c r="A169" s="26"/>
      <c r="B169" s="26"/>
      <c r="C169" s="26"/>
      <c r="D169" s="26"/>
      <c r="E169" s="27"/>
      <c r="F169" s="19" t="s">
        <v>197</v>
      </c>
      <c r="G169" s="20">
        <f>SUM(G170:G172)</f>
        <v>10000000</v>
      </c>
      <c r="H169" s="20">
        <f>SUM(H170:H173)</f>
        <v>571017673.99000001</v>
      </c>
      <c r="I169" s="22">
        <f>SUM(I170:I173)</f>
        <v>574017673.99000001</v>
      </c>
      <c r="J169" s="20">
        <f t="shared" ref="J169:U169" si="18">SUM(J170:J173)</f>
        <v>0</v>
      </c>
      <c r="K169" s="20">
        <f t="shared" si="18"/>
        <v>117555477.28</v>
      </c>
      <c r="L169" s="20">
        <f t="shared" si="18"/>
        <v>68048787.079999998</v>
      </c>
      <c r="M169" s="20">
        <f t="shared" si="18"/>
        <v>0</v>
      </c>
      <c r="N169" s="20">
        <f t="shared" si="18"/>
        <v>240163970.00999999</v>
      </c>
      <c r="O169" s="20">
        <f t="shared" si="18"/>
        <v>6656707.2199999997</v>
      </c>
      <c r="P169" s="20">
        <f t="shared" si="18"/>
        <v>306752111.72000003</v>
      </c>
      <c r="Q169" s="20">
        <f t="shared" si="18"/>
        <v>0</v>
      </c>
      <c r="R169" s="20">
        <f t="shared" si="18"/>
        <v>0</v>
      </c>
      <c r="S169" s="20">
        <f t="shared" si="18"/>
        <v>0</v>
      </c>
      <c r="T169" s="20">
        <f t="shared" si="18"/>
        <v>0</v>
      </c>
      <c r="U169" s="20">
        <f t="shared" si="18"/>
        <v>0</v>
      </c>
      <c r="V169" s="20">
        <f>SUM(V170:V173)</f>
        <v>739177053.31000006</v>
      </c>
      <c r="W169" s="34"/>
      <c r="X169" s="34"/>
    </row>
    <row r="170" spans="1:25" ht="23.25" customHeight="1" x14ac:dyDescent="0.25">
      <c r="A170" s="26">
        <v>2</v>
      </c>
      <c r="B170" s="26">
        <v>7</v>
      </c>
      <c r="C170" s="26">
        <v>1</v>
      </c>
      <c r="D170" s="26">
        <v>2</v>
      </c>
      <c r="E170" s="27" t="s">
        <v>27</v>
      </c>
      <c r="F170" s="28" t="s">
        <v>198</v>
      </c>
      <c r="G170" s="30">
        <f>+'[1]PRESUP. EJEC. 2025'!C189</f>
        <v>5000000</v>
      </c>
      <c r="H170" s="30">
        <f>+'[1]PRESUP. EJEC. 2025'!D189</f>
        <v>37000000</v>
      </c>
      <c r="I170" s="31">
        <f>+G170+H170</f>
        <v>42000000</v>
      </c>
      <c r="J170" s="58">
        <v>0</v>
      </c>
      <c r="K170" s="58">
        <v>0</v>
      </c>
      <c r="L170" s="59">
        <f>38154272-608000</f>
        <v>37546272</v>
      </c>
      <c r="M170" s="59">
        <v>0</v>
      </c>
      <c r="N170" s="30">
        <v>0</v>
      </c>
      <c r="O170" s="30">
        <v>0</v>
      </c>
      <c r="P170" s="30">
        <v>0</v>
      </c>
      <c r="Q170" s="30"/>
      <c r="R170" s="59"/>
      <c r="S170" s="59"/>
      <c r="T170" s="60"/>
      <c r="U170" s="30"/>
      <c r="V170" s="33">
        <f>SUM(J170:U170)</f>
        <v>37546272</v>
      </c>
      <c r="W170" s="4">
        <v>38154272</v>
      </c>
      <c r="X170" s="34">
        <f t="shared" si="17"/>
        <v>-608000</v>
      </c>
    </row>
    <row r="171" spans="1:25" ht="23.25" customHeight="1" x14ac:dyDescent="0.25">
      <c r="A171" s="26">
        <v>2</v>
      </c>
      <c r="B171" s="26">
        <v>7</v>
      </c>
      <c r="C171" s="26">
        <v>1</v>
      </c>
      <c r="D171" s="26">
        <v>3</v>
      </c>
      <c r="E171" s="27" t="s">
        <v>27</v>
      </c>
      <c r="F171" s="28" t="s">
        <v>199</v>
      </c>
      <c r="G171" s="30">
        <f>+'[1]PRESUP. EJEC. 2025'!C190</f>
        <v>5000000</v>
      </c>
      <c r="H171" s="30">
        <f>+'[1]PRESUP. EJEC. 2025'!D190</f>
        <v>69881621.680000007</v>
      </c>
      <c r="I171" s="31">
        <f>+G171+H171</f>
        <v>74881621.680000007</v>
      </c>
      <c r="J171" s="58">
        <v>0</v>
      </c>
      <c r="K171" s="58">
        <v>0</v>
      </c>
      <c r="L171" s="59">
        <v>0</v>
      </c>
      <c r="M171" s="59">
        <v>0</v>
      </c>
      <c r="N171" s="30">
        <v>0</v>
      </c>
      <c r="O171" s="30">
        <v>0</v>
      </c>
      <c r="P171" s="59">
        <v>0</v>
      </c>
      <c r="Q171" s="59"/>
      <c r="R171" s="59"/>
      <c r="S171" s="59"/>
      <c r="T171" s="60"/>
      <c r="U171" s="59"/>
      <c r="V171" s="33">
        <f>SUM(J171:U171)</f>
        <v>0</v>
      </c>
      <c r="X171" s="34">
        <f t="shared" si="17"/>
        <v>0</v>
      </c>
    </row>
    <row r="172" spans="1:25" s="35" customFormat="1" ht="23.25" customHeight="1" x14ac:dyDescent="0.2">
      <c r="A172" s="26">
        <v>2</v>
      </c>
      <c r="B172" s="26">
        <v>7</v>
      </c>
      <c r="C172" s="26">
        <v>2</v>
      </c>
      <c r="D172" s="26">
        <v>1</v>
      </c>
      <c r="E172" s="27" t="s">
        <v>27</v>
      </c>
      <c r="F172" s="28" t="s">
        <v>200</v>
      </c>
      <c r="G172" s="30">
        <v>0</v>
      </c>
      <c r="H172" s="30">
        <f>+'[1]PRESUP. EJEC. 2025'!D191</f>
        <v>7000000</v>
      </c>
      <c r="I172" s="31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6656707.2199999997</v>
      </c>
      <c r="P172" s="30">
        <v>0</v>
      </c>
      <c r="Q172" s="30"/>
      <c r="R172" s="30"/>
      <c r="S172" s="30"/>
      <c r="T172" s="32"/>
      <c r="U172" s="30"/>
      <c r="V172" s="33">
        <f>SUM(J172:U172)</f>
        <v>6656707.2199999997</v>
      </c>
      <c r="W172" s="34">
        <v>0</v>
      </c>
      <c r="X172" s="34">
        <f t="shared" si="17"/>
        <v>6656707.2199999997</v>
      </c>
    </row>
    <row r="173" spans="1:25" s="35" customFormat="1" ht="23.25" customHeight="1" x14ac:dyDescent="0.2">
      <c r="A173" s="26">
        <v>2</v>
      </c>
      <c r="B173" s="26">
        <v>7</v>
      </c>
      <c r="C173" s="26">
        <v>2</v>
      </c>
      <c r="D173" s="26">
        <v>4</v>
      </c>
      <c r="E173" s="27" t="s">
        <v>27</v>
      </c>
      <c r="F173" s="28" t="s">
        <v>201</v>
      </c>
      <c r="G173" s="30">
        <v>0</v>
      </c>
      <c r="H173" s="30">
        <v>457136052.31</v>
      </c>
      <c r="I173" s="31">
        <f>+G173+H173</f>
        <v>457136052.31</v>
      </c>
      <c r="J173" s="30">
        <v>0</v>
      </c>
      <c r="K173" s="30">
        <v>117555477.28</v>
      </c>
      <c r="L173" s="30">
        <v>30502515.079999998</v>
      </c>
      <c r="M173" s="30">
        <v>0</v>
      </c>
      <c r="N173" s="30">
        <v>240163970.00999999</v>
      </c>
      <c r="O173" s="30">
        <v>0</v>
      </c>
      <c r="P173" s="30">
        <v>306752111.72000003</v>
      </c>
      <c r="Q173" s="30"/>
      <c r="R173" s="30"/>
      <c r="S173" s="30"/>
      <c r="T173" s="32"/>
      <c r="U173" s="30"/>
      <c r="V173" s="33">
        <f>SUM(J173:U173)</f>
        <v>694974074.09000003</v>
      </c>
      <c r="W173" s="34"/>
      <c r="X173" s="34">
        <f t="shared" si="17"/>
        <v>694974074.09000003</v>
      </c>
    </row>
    <row r="174" spans="1:25" s="35" customFormat="1" ht="18.75" hidden="1" x14ac:dyDescent="0.2">
      <c r="A174" s="26"/>
      <c r="B174" s="26"/>
      <c r="C174" s="26"/>
      <c r="D174" s="26"/>
      <c r="E174" s="27"/>
      <c r="F174" s="19" t="s">
        <v>202</v>
      </c>
      <c r="G174" s="47">
        <f t="shared" ref="G174:U174" si="19">SUM(G175:G176)</f>
        <v>0</v>
      </c>
      <c r="H174" s="47">
        <f t="shared" si="19"/>
        <v>0</v>
      </c>
      <c r="I174" s="55">
        <f t="shared" si="19"/>
        <v>0</v>
      </c>
      <c r="J174" s="47">
        <f t="shared" si="19"/>
        <v>0</v>
      </c>
      <c r="K174" s="47">
        <f t="shared" si="19"/>
        <v>0</v>
      </c>
      <c r="L174" s="47">
        <f t="shared" si="19"/>
        <v>0</v>
      </c>
      <c r="M174" s="47">
        <f t="shared" si="19"/>
        <v>0</v>
      </c>
      <c r="N174" s="47">
        <f t="shared" si="19"/>
        <v>0</v>
      </c>
      <c r="O174" s="47">
        <f t="shared" si="19"/>
        <v>0</v>
      </c>
      <c r="P174" s="47">
        <f t="shared" si="19"/>
        <v>0</v>
      </c>
      <c r="Q174" s="47">
        <f t="shared" si="19"/>
        <v>0</v>
      </c>
      <c r="R174" s="47">
        <f t="shared" si="19"/>
        <v>0</v>
      </c>
      <c r="S174" s="47">
        <f t="shared" si="19"/>
        <v>0</v>
      </c>
      <c r="T174" s="50">
        <f t="shared" si="19"/>
        <v>0</v>
      </c>
      <c r="U174" s="47">
        <f t="shared" si="19"/>
        <v>0</v>
      </c>
      <c r="V174" s="23">
        <f t="shared" ref="V174:V185" si="20">SUM(J174:U174)</f>
        <v>0</v>
      </c>
      <c r="W174" s="34"/>
      <c r="X174" s="34"/>
    </row>
    <row r="175" spans="1:25" s="35" customFormat="1" hidden="1" x14ac:dyDescent="0.2">
      <c r="A175" s="26">
        <v>2</v>
      </c>
      <c r="B175" s="26">
        <v>9</v>
      </c>
      <c r="C175" s="26">
        <v>1</v>
      </c>
      <c r="D175" s="26">
        <v>1</v>
      </c>
      <c r="E175" s="27" t="s">
        <v>27</v>
      </c>
      <c r="F175" s="28" t="s">
        <v>203</v>
      </c>
      <c r="G175" s="30"/>
      <c r="H175" s="30"/>
      <c r="I175" s="31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2"/>
      <c r="U175" s="30"/>
      <c r="V175" s="33">
        <f t="shared" si="20"/>
        <v>0</v>
      </c>
      <c r="W175" s="34"/>
      <c r="X175" s="34"/>
    </row>
    <row r="176" spans="1:25" s="35" customFormat="1" hidden="1" x14ac:dyDescent="0.2">
      <c r="A176" s="26">
        <v>2</v>
      </c>
      <c r="B176" s="26">
        <v>9</v>
      </c>
      <c r="C176" s="26">
        <v>1</v>
      </c>
      <c r="D176" s="26">
        <v>2</v>
      </c>
      <c r="E176" s="27" t="s">
        <v>27</v>
      </c>
      <c r="F176" s="28" t="s">
        <v>204</v>
      </c>
      <c r="G176" s="30"/>
      <c r="H176" s="30"/>
      <c r="I176" s="31"/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/>
      <c r="T176" s="32"/>
      <c r="U176" s="30"/>
      <c r="V176" s="33">
        <f t="shared" si="20"/>
        <v>0</v>
      </c>
      <c r="W176" s="34"/>
      <c r="X176" s="34"/>
    </row>
    <row r="177" spans="1:24" s="35" customFormat="1" hidden="1" x14ac:dyDescent="0.2">
      <c r="A177" s="26"/>
      <c r="B177" s="26"/>
      <c r="C177" s="26"/>
      <c r="D177" s="26"/>
      <c r="E177" s="27"/>
      <c r="F177" s="28"/>
      <c r="G177" s="30"/>
      <c r="H177" s="30"/>
      <c r="I177" s="31"/>
      <c r="J177" s="28"/>
      <c r="K177" s="30"/>
      <c r="L177" s="30"/>
      <c r="M177" s="30"/>
      <c r="N177" s="30"/>
      <c r="O177" s="30"/>
      <c r="P177" s="30"/>
      <c r="Q177" s="30"/>
      <c r="R177" s="30"/>
      <c r="S177" s="30"/>
      <c r="T177" s="32"/>
      <c r="U177" s="30"/>
      <c r="V177" s="33"/>
      <c r="W177" s="34"/>
      <c r="X177" s="34"/>
    </row>
    <row r="178" spans="1:24" s="35" customFormat="1" ht="18.75" hidden="1" x14ac:dyDescent="0.2">
      <c r="A178" s="26"/>
      <c r="B178" s="26"/>
      <c r="C178" s="26"/>
      <c r="D178" s="26"/>
      <c r="E178" s="27"/>
      <c r="F178" s="19" t="s">
        <v>205</v>
      </c>
      <c r="G178" s="20">
        <f>SUM(G179)</f>
        <v>0</v>
      </c>
      <c r="H178" s="20">
        <f>SUM(H179)</f>
        <v>0</v>
      </c>
      <c r="I178" s="22">
        <f>SUM(I179)</f>
        <v>0</v>
      </c>
      <c r="J178" s="20">
        <f>SUM(J179)</f>
        <v>0</v>
      </c>
      <c r="K178" s="20">
        <f t="shared" ref="K178:U178" si="21">SUM(K179)</f>
        <v>0</v>
      </c>
      <c r="L178" s="20">
        <f t="shared" si="21"/>
        <v>0</v>
      </c>
      <c r="M178" s="20">
        <f t="shared" si="21"/>
        <v>0</v>
      </c>
      <c r="N178" s="20">
        <f t="shared" si="21"/>
        <v>0</v>
      </c>
      <c r="O178" s="20">
        <f t="shared" si="21"/>
        <v>0</v>
      </c>
      <c r="P178" s="20">
        <f t="shared" si="21"/>
        <v>0</v>
      </c>
      <c r="Q178" s="20">
        <f t="shared" si="21"/>
        <v>0</v>
      </c>
      <c r="R178" s="20">
        <f t="shared" si="21"/>
        <v>0</v>
      </c>
      <c r="S178" s="20">
        <f t="shared" si="21"/>
        <v>0</v>
      </c>
      <c r="T178" s="21">
        <f t="shared" si="21"/>
        <v>0</v>
      </c>
      <c r="U178" s="20">
        <f t="shared" si="21"/>
        <v>0</v>
      </c>
      <c r="V178" s="23">
        <f t="shared" si="20"/>
        <v>0</v>
      </c>
      <c r="W178" s="34"/>
      <c r="X178" s="34"/>
    </row>
    <row r="179" spans="1:24" s="35" customFormat="1" hidden="1" x14ac:dyDescent="0.2">
      <c r="A179" s="26">
        <v>3</v>
      </c>
      <c r="B179" s="26">
        <v>1</v>
      </c>
      <c r="C179" s="26">
        <v>1</v>
      </c>
      <c r="D179" s="26">
        <v>1</v>
      </c>
      <c r="E179" s="27" t="s">
        <v>27</v>
      </c>
      <c r="F179" s="28" t="s">
        <v>205</v>
      </c>
      <c r="G179" s="30"/>
      <c r="H179" s="30"/>
      <c r="I179" s="31"/>
      <c r="J179" s="30">
        <v>0</v>
      </c>
      <c r="K179" s="30">
        <v>0</v>
      </c>
      <c r="L179" s="30"/>
      <c r="M179" s="30"/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/>
      <c r="T179" s="32"/>
      <c r="U179" s="30"/>
      <c r="V179" s="33">
        <f t="shared" si="20"/>
        <v>0</v>
      </c>
      <c r="W179" s="34"/>
      <c r="X179" s="34"/>
    </row>
    <row r="180" spans="1:24" s="35" customFormat="1" hidden="1" x14ac:dyDescent="0.2">
      <c r="A180" s="26"/>
      <c r="B180" s="26"/>
      <c r="C180" s="26"/>
      <c r="D180" s="26"/>
      <c r="E180" s="27"/>
      <c r="F180" s="28"/>
      <c r="G180" s="30"/>
      <c r="H180" s="30"/>
      <c r="I180" s="31"/>
      <c r="J180" s="28"/>
      <c r="K180" s="30"/>
      <c r="L180" s="30"/>
      <c r="M180" s="30"/>
      <c r="N180" s="30"/>
      <c r="O180" s="30"/>
      <c r="P180" s="30"/>
      <c r="Q180" s="30"/>
      <c r="R180" s="30"/>
      <c r="S180" s="30"/>
      <c r="T180" s="32"/>
      <c r="U180" s="30"/>
      <c r="V180" s="33">
        <f t="shared" si="20"/>
        <v>0</v>
      </c>
      <c r="W180" s="34"/>
      <c r="X180" s="34"/>
    </row>
    <row r="181" spans="1:24" s="35" customFormat="1" ht="18.75" hidden="1" x14ac:dyDescent="0.2">
      <c r="A181" s="26"/>
      <c r="B181" s="26"/>
      <c r="C181" s="26"/>
      <c r="D181" s="26"/>
      <c r="E181" s="27"/>
      <c r="F181" s="19" t="s">
        <v>206</v>
      </c>
      <c r="G181" s="61"/>
      <c r="H181" s="61"/>
      <c r="I181" s="62"/>
      <c r="J181" s="20">
        <f t="shared" ref="J181:U181" si="22">SUM(J182:J182)</f>
        <v>0</v>
      </c>
      <c r="K181" s="20">
        <f t="shared" si="22"/>
        <v>0</v>
      </c>
      <c r="L181" s="20">
        <f t="shared" si="22"/>
        <v>0</v>
      </c>
      <c r="M181" s="20">
        <f t="shared" si="22"/>
        <v>0</v>
      </c>
      <c r="N181" s="20">
        <f t="shared" si="22"/>
        <v>0</v>
      </c>
      <c r="O181" s="20">
        <f t="shared" si="22"/>
        <v>0</v>
      </c>
      <c r="P181" s="20">
        <f t="shared" si="22"/>
        <v>0</v>
      </c>
      <c r="Q181" s="20">
        <f t="shared" si="22"/>
        <v>0</v>
      </c>
      <c r="R181" s="20">
        <f t="shared" si="22"/>
        <v>0</v>
      </c>
      <c r="S181" s="20">
        <f t="shared" si="22"/>
        <v>0</v>
      </c>
      <c r="T181" s="21">
        <f t="shared" si="22"/>
        <v>0</v>
      </c>
      <c r="U181" s="20">
        <f t="shared" si="22"/>
        <v>0</v>
      </c>
      <c r="V181" s="23">
        <f t="shared" si="20"/>
        <v>0</v>
      </c>
      <c r="W181" s="34"/>
      <c r="X181" s="34"/>
    </row>
    <row r="182" spans="1:24" s="35" customFormat="1" hidden="1" x14ac:dyDescent="0.2">
      <c r="A182" s="26">
        <v>4</v>
      </c>
      <c r="B182" s="26">
        <v>2</v>
      </c>
      <c r="C182" s="26">
        <v>1</v>
      </c>
      <c r="D182" s="26">
        <v>5</v>
      </c>
      <c r="E182" s="27" t="s">
        <v>27</v>
      </c>
      <c r="F182" s="63" t="s">
        <v>207</v>
      </c>
      <c r="G182" s="37"/>
      <c r="H182" s="37"/>
      <c r="I182" s="64"/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/>
      <c r="S182" s="30"/>
      <c r="T182" s="32"/>
      <c r="U182" s="30"/>
      <c r="V182" s="33">
        <f t="shared" si="20"/>
        <v>0</v>
      </c>
      <c r="W182" s="34"/>
      <c r="X182" s="34"/>
    </row>
    <row r="183" spans="1:24" s="35" customFormat="1" hidden="1" x14ac:dyDescent="0.2">
      <c r="A183" s="26"/>
      <c r="B183" s="26"/>
      <c r="C183" s="26"/>
      <c r="D183" s="26"/>
      <c r="E183" s="27"/>
      <c r="F183" s="28"/>
      <c r="G183" s="30"/>
      <c r="H183" s="30"/>
      <c r="I183" s="31"/>
      <c r="J183" s="28"/>
      <c r="K183" s="30"/>
      <c r="L183" s="30"/>
      <c r="M183" s="30"/>
      <c r="N183" s="30"/>
      <c r="O183" s="30"/>
      <c r="P183" s="30"/>
      <c r="Q183" s="30"/>
      <c r="R183" s="30"/>
      <c r="S183" s="30"/>
      <c r="T183" s="32"/>
      <c r="U183" s="30"/>
      <c r="V183" s="33"/>
      <c r="W183" s="34"/>
      <c r="X183" s="34"/>
    </row>
    <row r="184" spans="1:24" s="35" customFormat="1" ht="23.25" customHeight="1" x14ac:dyDescent="0.2">
      <c r="A184" s="26"/>
      <c r="B184" s="26"/>
      <c r="C184" s="26"/>
      <c r="D184" s="26"/>
      <c r="E184" s="27"/>
      <c r="F184" s="19" t="s">
        <v>208</v>
      </c>
      <c r="G184" s="20">
        <f>SUM(G185)</f>
        <v>5000000</v>
      </c>
      <c r="H184" s="20">
        <f>SUM(H185)</f>
        <v>0</v>
      </c>
      <c r="I184" s="22">
        <f>SUM(I185)</f>
        <v>5000000</v>
      </c>
      <c r="J184" s="20">
        <f>SUM(J185)</f>
        <v>0</v>
      </c>
      <c r="K184" s="20">
        <f t="shared" ref="K184:U184" si="23">SUM(K185)</f>
        <v>0</v>
      </c>
      <c r="L184" s="20">
        <f t="shared" si="23"/>
        <v>1499200.02</v>
      </c>
      <c r="M184" s="20">
        <f t="shared" si="23"/>
        <v>0</v>
      </c>
      <c r="N184" s="20">
        <f t="shared" si="23"/>
        <v>0</v>
      </c>
      <c r="O184" s="20">
        <f t="shared" si="23"/>
        <v>0</v>
      </c>
      <c r="P184" s="20">
        <f t="shared" si="23"/>
        <v>0</v>
      </c>
      <c r="Q184" s="20">
        <f t="shared" si="23"/>
        <v>0</v>
      </c>
      <c r="R184" s="20">
        <f t="shared" si="23"/>
        <v>0</v>
      </c>
      <c r="S184" s="20">
        <f t="shared" si="23"/>
        <v>0</v>
      </c>
      <c r="T184" s="21">
        <f t="shared" si="23"/>
        <v>0</v>
      </c>
      <c r="U184" s="20">
        <f t="shared" si="23"/>
        <v>0</v>
      </c>
      <c r="V184" s="23">
        <f t="shared" si="20"/>
        <v>1499200.02</v>
      </c>
      <c r="W184" s="34"/>
      <c r="X184" s="34"/>
    </row>
    <row r="185" spans="1:24" s="35" customFormat="1" ht="23.25" customHeight="1" x14ac:dyDescent="0.2">
      <c r="A185" s="27" t="s">
        <v>209</v>
      </c>
      <c r="B185" s="26">
        <v>2</v>
      </c>
      <c r="C185" s="26">
        <v>2</v>
      </c>
      <c r="D185" s="26">
        <v>1</v>
      </c>
      <c r="E185" s="27" t="s">
        <v>27</v>
      </c>
      <c r="F185" s="28" t="s">
        <v>210</v>
      </c>
      <c r="G185" s="30">
        <f>+'[1]PRESUP. EJEC. 2025'!C202</f>
        <v>5000000</v>
      </c>
      <c r="H185" s="30">
        <f>+'[1]PRESUP. EJEC. 2025'!D202</f>
        <v>0</v>
      </c>
      <c r="I185" s="31">
        <f>+G185+H185</f>
        <v>5000000</v>
      </c>
      <c r="J185" s="30">
        <v>0</v>
      </c>
      <c r="K185" s="30">
        <v>0</v>
      </c>
      <c r="L185" s="30">
        <v>1499200.02</v>
      </c>
      <c r="M185" s="30">
        <v>0</v>
      </c>
      <c r="N185" s="30">
        <v>0</v>
      </c>
      <c r="O185" s="30">
        <v>0</v>
      </c>
      <c r="P185" s="30"/>
      <c r="Q185" s="30"/>
      <c r="R185" s="30"/>
      <c r="S185" s="30"/>
      <c r="T185" s="32"/>
      <c r="U185" s="30"/>
      <c r="V185" s="33">
        <f t="shared" si="20"/>
        <v>1499200.02</v>
      </c>
      <c r="W185" s="34">
        <v>1499200.02</v>
      </c>
      <c r="X185" s="34">
        <f>+V185-W185</f>
        <v>0</v>
      </c>
    </row>
    <row r="186" spans="1:24" s="35" customFormat="1" ht="23.25" hidden="1" customHeight="1" x14ac:dyDescent="0.2">
      <c r="A186" s="26"/>
      <c r="B186" s="28"/>
      <c r="C186" s="28"/>
      <c r="D186" s="28"/>
      <c r="E186" s="28"/>
      <c r="F186" s="28"/>
      <c r="G186" s="30"/>
      <c r="H186" s="30"/>
      <c r="I186" s="31"/>
      <c r="J186" s="28"/>
      <c r="K186" s="30"/>
      <c r="L186" s="30"/>
      <c r="M186" s="30"/>
      <c r="N186" s="30"/>
      <c r="O186" s="30"/>
      <c r="P186" s="30"/>
      <c r="Q186" s="30"/>
      <c r="R186" s="30"/>
      <c r="S186" s="30"/>
      <c r="T186" s="32"/>
      <c r="U186" s="30"/>
      <c r="V186" s="33"/>
      <c r="W186" s="34"/>
      <c r="X186" s="34"/>
    </row>
    <row r="187" spans="1:24" s="35" customFormat="1" ht="23.25" customHeight="1" x14ac:dyDescent="0.2">
      <c r="A187" s="9" t="s">
        <v>211</v>
      </c>
      <c r="B187" s="9"/>
      <c r="C187" s="9"/>
      <c r="D187" s="9"/>
      <c r="E187" s="9"/>
      <c r="F187" s="9"/>
      <c r="G187" s="23">
        <f t="shared" ref="G187:V187" si="24">SUM(G184+G181+G178+G174+G169+G145+G141+G123+G85+G32+G6)</f>
        <v>1249947745</v>
      </c>
      <c r="H187" s="23">
        <f t="shared" si="24"/>
        <v>1538646722.26</v>
      </c>
      <c r="I187" s="42">
        <f t="shared" si="24"/>
        <v>2781594467.2600002</v>
      </c>
      <c r="J187" s="23">
        <f t="shared" si="24"/>
        <v>135807190.21000001</v>
      </c>
      <c r="K187" s="23">
        <f t="shared" si="24"/>
        <v>199146954.63</v>
      </c>
      <c r="L187" s="23">
        <f t="shared" si="24"/>
        <v>466660995.80000001</v>
      </c>
      <c r="M187" s="23">
        <f t="shared" si="24"/>
        <v>134673680.54999998</v>
      </c>
      <c r="N187" s="23">
        <f t="shared" si="24"/>
        <v>399082833.47999996</v>
      </c>
      <c r="O187" s="23">
        <f t="shared" si="24"/>
        <v>97356778.189999998</v>
      </c>
      <c r="P187" s="23">
        <f t="shared" si="24"/>
        <v>398974186.9600001</v>
      </c>
      <c r="Q187" s="23">
        <f t="shared" si="24"/>
        <v>0</v>
      </c>
      <c r="R187" s="23">
        <f t="shared" si="24"/>
        <v>0</v>
      </c>
      <c r="S187" s="23">
        <f t="shared" si="24"/>
        <v>0</v>
      </c>
      <c r="T187" s="23">
        <f t="shared" si="24"/>
        <v>0</v>
      </c>
      <c r="U187" s="23">
        <f t="shared" si="24"/>
        <v>0</v>
      </c>
      <c r="V187" s="23">
        <f t="shared" si="24"/>
        <v>1831702619.8199999</v>
      </c>
      <c r="W187" s="65"/>
      <c r="X187" s="34"/>
    </row>
    <row r="188" spans="1:24" s="8" customFormat="1" x14ac:dyDescent="0.25">
      <c r="A188" s="1"/>
      <c r="G188" s="56"/>
      <c r="H188" s="56"/>
      <c r="I188" s="56"/>
      <c r="J188" s="66"/>
      <c r="K188" s="56"/>
      <c r="L188" s="56"/>
      <c r="M188" s="56"/>
      <c r="N188" s="54"/>
      <c r="O188" s="56"/>
      <c r="P188" s="56"/>
      <c r="Q188" s="56"/>
      <c r="R188" s="56"/>
      <c r="S188" s="56"/>
      <c r="T188" s="57"/>
      <c r="U188" s="56"/>
      <c r="V188" s="56"/>
      <c r="W188" s="56"/>
      <c r="X188" s="56"/>
    </row>
    <row r="189" spans="1:24" s="8" customFormat="1" x14ac:dyDescent="0.25">
      <c r="A189" s="1"/>
      <c r="G189" s="56"/>
      <c r="H189" s="56"/>
      <c r="I189" s="56"/>
      <c r="J189" s="66"/>
      <c r="K189" s="56"/>
      <c r="L189" s="56"/>
      <c r="M189" s="56"/>
      <c r="N189" s="54"/>
      <c r="O189" s="56"/>
      <c r="P189" s="56"/>
      <c r="Q189" s="56"/>
      <c r="R189" s="56"/>
      <c r="S189" s="56"/>
      <c r="T189" s="57"/>
      <c r="U189" s="56"/>
      <c r="V189" s="56"/>
      <c r="W189" s="56"/>
      <c r="X189" s="56"/>
    </row>
    <row r="190" spans="1:24" s="8" customFormat="1" x14ac:dyDescent="0.25">
      <c r="A190" s="1"/>
      <c r="G190" s="67"/>
      <c r="H190" s="56"/>
      <c r="I190" s="56"/>
      <c r="J190" s="66"/>
      <c r="K190" s="56"/>
      <c r="L190" s="56"/>
      <c r="M190" s="56"/>
      <c r="N190" s="54"/>
      <c r="O190" s="56"/>
      <c r="P190" s="56"/>
      <c r="Q190" s="56"/>
      <c r="R190" s="56"/>
      <c r="S190" s="56"/>
      <c r="T190" s="57"/>
      <c r="U190" s="56"/>
      <c r="V190" s="56"/>
      <c r="W190" s="56"/>
      <c r="X190" s="56"/>
    </row>
    <row r="191" spans="1:24" s="8" customFormat="1" x14ac:dyDescent="0.25">
      <c r="A191" s="1"/>
      <c r="G191" s="56"/>
      <c r="H191" s="68"/>
      <c r="I191" s="56"/>
      <c r="J191" s="66"/>
      <c r="K191" s="56"/>
      <c r="L191" s="56"/>
      <c r="M191" s="56"/>
      <c r="N191" s="54"/>
      <c r="O191" s="56"/>
      <c r="P191" s="56"/>
      <c r="Q191" s="56"/>
      <c r="R191" s="56"/>
      <c r="S191" s="56"/>
      <c r="T191" s="57"/>
      <c r="U191" s="56"/>
      <c r="V191" s="56"/>
      <c r="W191" s="56"/>
      <c r="X191" s="56"/>
    </row>
    <row r="192" spans="1:24" s="8" customFormat="1" x14ac:dyDescent="0.25">
      <c r="A192" s="1"/>
      <c r="F192" s="1"/>
      <c r="G192" s="69"/>
      <c r="H192" s="56"/>
      <c r="I192" s="69"/>
      <c r="K192" s="56"/>
      <c r="L192" s="56"/>
      <c r="M192" s="56"/>
      <c r="N192" s="54"/>
      <c r="O192" s="56"/>
      <c r="P192" s="56"/>
      <c r="Q192" s="56"/>
      <c r="R192" s="56"/>
      <c r="S192" s="56"/>
      <c r="T192" s="57"/>
      <c r="U192" s="56"/>
      <c r="V192" s="56"/>
      <c r="W192" s="56"/>
      <c r="X192" s="56"/>
    </row>
    <row r="193" spans="1:24" s="8" customFormat="1" ht="22.5" x14ac:dyDescent="0.25">
      <c r="A193" s="1"/>
      <c r="D193" s="70"/>
      <c r="E193" s="70"/>
      <c r="F193" s="70"/>
      <c r="G193" s="71" t="s">
        <v>212</v>
      </c>
      <c r="H193" s="71"/>
      <c r="I193" s="71"/>
      <c r="J193" s="70"/>
      <c r="K193" s="70"/>
      <c r="L193" s="71" t="s">
        <v>213</v>
      </c>
      <c r="M193" s="71"/>
      <c r="N193" s="71"/>
      <c r="O193" s="71"/>
      <c r="P193" s="70"/>
      <c r="Q193" s="70"/>
      <c r="R193" s="70"/>
      <c r="S193" s="70"/>
      <c r="T193" s="70"/>
      <c r="U193" s="70"/>
      <c r="V193" s="70"/>
      <c r="W193" s="56"/>
      <c r="X193" s="56"/>
    </row>
    <row r="194" spans="1:24" s="73" customFormat="1" ht="23.25" x14ac:dyDescent="0.35">
      <c r="A194" s="72"/>
      <c r="D194" s="74"/>
      <c r="E194" s="74"/>
      <c r="F194" s="74"/>
      <c r="G194" s="75" t="s">
        <v>214</v>
      </c>
      <c r="H194" s="75"/>
      <c r="I194" s="75"/>
      <c r="J194" s="76"/>
      <c r="K194" s="76"/>
      <c r="L194" s="77" t="s">
        <v>215</v>
      </c>
      <c r="M194" s="77"/>
      <c r="N194" s="77"/>
      <c r="O194" s="77"/>
      <c r="P194" s="76"/>
      <c r="Q194" s="76"/>
      <c r="R194" s="76"/>
      <c r="S194" s="76"/>
      <c r="T194" s="76"/>
      <c r="U194" s="76"/>
      <c r="V194" s="76"/>
      <c r="W194" s="78"/>
      <c r="X194" s="78"/>
    </row>
    <row r="195" spans="1:24" s="80" customFormat="1" ht="20.25" x14ac:dyDescent="0.3">
      <c r="A195" s="79"/>
      <c r="H195" s="74"/>
      <c r="N195" s="76"/>
      <c r="P195" s="76"/>
      <c r="Q195" s="76"/>
      <c r="U195" s="76"/>
      <c r="V195" s="76"/>
      <c r="W195" s="81"/>
      <c r="X195" s="81"/>
    </row>
    <row r="196" spans="1:24" s="8" customFormat="1" ht="20.25" x14ac:dyDescent="0.3">
      <c r="A196" s="1"/>
      <c r="F196" s="82"/>
      <c r="G196" s="82"/>
      <c r="I196" s="83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56"/>
      <c r="X196" s="56"/>
    </row>
    <row r="197" spans="1:24" s="8" customFormat="1" ht="20.25" x14ac:dyDescent="0.25">
      <c r="A197" s="1"/>
      <c r="C197" s="83"/>
      <c r="D197" s="83"/>
      <c r="F197" s="83"/>
      <c r="G197" s="56"/>
      <c r="I197" s="85"/>
      <c r="J197" s="85"/>
      <c r="K197" s="86"/>
      <c r="L197" s="86"/>
      <c r="M197" s="86"/>
      <c r="N197" s="54"/>
      <c r="O197" s="83"/>
      <c r="P197" s="56"/>
      <c r="Q197" s="56"/>
      <c r="R197" s="56"/>
      <c r="S197" s="56"/>
      <c r="T197" s="83"/>
      <c r="U197" s="83"/>
      <c r="V197" s="83"/>
      <c r="W197" s="56"/>
      <c r="X197" s="56"/>
    </row>
    <row r="198" spans="1:24" s="8" customFormat="1" x14ac:dyDescent="0.25">
      <c r="A198" s="1"/>
      <c r="B198" s="87"/>
      <c r="C198" s="87"/>
      <c r="D198" s="87"/>
      <c r="E198" s="87"/>
      <c r="F198" s="87"/>
      <c r="G198" s="88"/>
      <c r="H198" s="89"/>
      <c r="I198" s="89"/>
      <c r="J198" s="90"/>
      <c r="K198" s="87"/>
      <c r="L198" s="87"/>
      <c r="M198" s="87"/>
      <c r="N198" s="87"/>
      <c r="O198" s="87"/>
      <c r="P198" s="88"/>
      <c r="Q198" s="88"/>
      <c r="R198" s="88"/>
      <c r="S198" s="88"/>
      <c r="T198" s="91"/>
      <c r="U198" s="88"/>
      <c r="V198" s="87"/>
      <c r="W198" s="56"/>
      <c r="X198" s="56"/>
    </row>
    <row r="199" spans="1:24" s="73" customFormat="1" ht="23.25" x14ac:dyDescent="0.35">
      <c r="B199" s="92"/>
      <c r="C199" s="93" t="s">
        <v>216</v>
      </c>
      <c r="D199" s="93"/>
      <c r="E199" s="93"/>
      <c r="F199" s="93"/>
      <c r="I199" s="71" t="s">
        <v>217</v>
      </c>
      <c r="J199" s="71"/>
      <c r="K199" s="71"/>
      <c r="L199" s="71"/>
      <c r="S199" s="70"/>
      <c r="T199" s="70"/>
      <c r="U199" s="70"/>
      <c r="V199" s="70"/>
      <c r="W199" s="78"/>
      <c r="X199" s="78"/>
    </row>
    <row r="200" spans="1:24" s="80" customFormat="1" ht="20.25" x14ac:dyDescent="0.3">
      <c r="B200" s="94"/>
      <c r="C200" s="95" t="s">
        <v>218</v>
      </c>
      <c r="D200" s="95"/>
      <c r="E200" s="95"/>
      <c r="F200" s="95"/>
      <c r="I200" s="95" t="s">
        <v>219</v>
      </c>
      <c r="J200" s="95"/>
      <c r="K200" s="95"/>
      <c r="L200" s="95"/>
      <c r="S200" s="76"/>
      <c r="T200" s="76"/>
      <c r="U200" s="76"/>
      <c r="V200" s="76"/>
      <c r="W200" s="81"/>
      <c r="X200" s="81"/>
    </row>
    <row r="201" spans="1:24" s="8" customFormat="1" ht="28.5" customHeight="1" x14ac:dyDescent="0.25">
      <c r="A201" s="96"/>
      <c r="B201" s="96"/>
      <c r="C201" s="96"/>
      <c r="D201" s="96"/>
      <c r="E201" s="96"/>
      <c r="F201" s="96"/>
      <c r="G201" s="97"/>
      <c r="H201" s="98"/>
      <c r="I201" s="98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56"/>
      <c r="X201" s="56"/>
    </row>
    <row r="202" spans="1:24" ht="28.5" customHeight="1" x14ac:dyDescent="0.25">
      <c r="A202" s="1"/>
      <c r="B202" s="8"/>
      <c r="C202" s="8"/>
      <c r="D202" s="8"/>
      <c r="E202" s="8"/>
      <c r="F202" s="8"/>
      <c r="I202" s="56"/>
      <c r="J202" s="8"/>
      <c r="K202" s="56"/>
      <c r="L202" s="56"/>
      <c r="M202" s="56"/>
      <c r="N202" s="54"/>
      <c r="O202" s="56"/>
      <c r="P202" s="56"/>
      <c r="Q202" s="56"/>
      <c r="R202" s="56"/>
      <c r="S202" s="56"/>
      <c r="T202" s="57"/>
      <c r="U202" s="56"/>
      <c r="V202" s="8"/>
    </row>
    <row r="203" spans="1:24" ht="28.5" customHeight="1" x14ac:dyDescent="0.25">
      <c r="A203" s="8"/>
      <c r="B203" s="8"/>
      <c r="C203" s="8"/>
      <c r="D203" s="8"/>
      <c r="E203" s="8"/>
      <c r="F203" s="8"/>
      <c r="I203" s="56"/>
      <c r="J203" s="8"/>
      <c r="K203" s="8"/>
      <c r="L203" s="56"/>
      <c r="M203" s="56"/>
      <c r="N203" s="54"/>
      <c r="O203" s="56"/>
      <c r="P203" s="56"/>
      <c r="Q203" s="56"/>
      <c r="R203" s="56"/>
      <c r="S203" s="56"/>
      <c r="T203" s="57"/>
      <c r="U203" s="56"/>
      <c r="V203" s="8"/>
    </row>
  </sheetData>
  <mergeCells count="16">
    <mergeCell ref="A201:F201"/>
    <mergeCell ref="J201:V201"/>
    <mergeCell ref="G194:I194"/>
    <mergeCell ref="L194:O194"/>
    <mergeCell ref="K197:M197"/>
    <mergeCell ref="C199:F199"/>
    <mergeCell ref="I199:L199"/>
    <mergeCell ref="C200:F200"/>
    <mergeCell ref="I200:L200"/>
    <mergeCell ref="F1:V1"/>
    <mergeCell ref="E2:V2"/>
    <mergeCell ref="E3:V3"/>
    <mergeCell ref="E4:V4"/>
    <mergeCell ref="A187:F187"/>
    <mergeCell ref="G193:I193"/>
    <mergeCell ref="L193:O193"/>
  </mergeCells>
  <printOptions horizontalCentered="1"/>
  <pageMargins left="0.19685039370078741" right="0.19685039370078741" top="0.19685039370078741" bottom="0.39370078740157483" header="0.19685039370078741" footer="0.19685039370078741"/>
  <pageSetup paperSize="5" scale="46" orientation="landscape" horizontalDpi="360" verticalDpi="360" r:id="rId1"/>
  <headerFooter>
    <oddFooter>&amp;C&amp;P</oddFooter>
  </headerFooter>
  <rowBreaks count="4" manualBreakCount="4">
    <brk id="31" max="16383" man="1"/>
    <brk id="84" max="21" man="1"/>
    <brk id="122" max="16383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2025-08-15T18:11:29Z</dcterms:created>
  <dcterms:modified xsi:type="dcterms:W3CDTF">2025-08-15T18:12:01Z</dcterms:modified>
</cp:coreProperties>
</file>