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CION  PARA TECNOLOGIA MARZO 2023\"/>
    </mc:Choice>
  </mc:AlternateContent>
  <xr:revisionPtr revIDLastSave="0" documentId="8_{E3AC995E-1120-4068-9B9D-816212FC5F25}" xr6:coauthVersionLast="47" xr6:coauthVersionMax="47" xr10:uidLastSave="{00000000-0000-0000-0000-000000000000}"/>
  <bookViews>
    <workbookView xWindow="-120" yWindow="-120" windowWidth="29040" windowHeight="15840" xr2:uid="{7AEA71CB-0770-4FE4-8205-FA3B90CA55BE}"/>
  </bookViews>
  <sheets>
    <sheet name="EJEC. 2023" sheetId="1" r:id="rId1"/>
  </sheets>
  <definedNames>
    <definedName name="_xlnm.Print_Area" localSheetId="0">'EJEC. 2023'!$A$1:$V$192</definedName>
    <definedName name="_xlnm.Print_Titles" localSheetId="0">'EJEC.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3" i="1" l="1"/>
  <c r="I173" i="1"/>
  <c r="U172" i="1"/>
  <c r="U175" i="1" s="1"/>
  <c r="T172" i="1"/>
  <c r="T175" i="1" s="1"/>
  <c r="S172" i="1"/>
  <c r="S175" i="1" s="1"/>
  <c r="R172" i="1"/>
  <c r="R175" i="1" s="1"/>
  <c r="Q172" i="1"/>
  <c r="Q175" i="1" s="1"/>
  <c r="P172" i="1"/>
  <c r="O172" i="1"/>
  <c r="N172" i="1"/>
  <c r="N175" i="1" s="1"/>
  <c r="M172" i="1"/>
  <c r="M175" i="1" s="1"/>
  <c r="L172" i="1"/>
  <c r="K172" i="1"/>
  <c r="K175" i="1" s="1"/>
  <c r="J172" i="1"/>
  <c r="J175" i="1" s="1"/>
  <c r="I172" i="1"/>
  <c r="H172" i="1"/>
  <c r="G172" i="1"/>
  <c r="V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V169" i="1" s="1"/>
  <c r="V168" i="1"/>
  <c r="V167" i="1"/>
  <c r="U166" i="1"/>
  <c r="T166" i="1"/>
  <c r="S166" i="1"/>
  <c r="R166" i="1"/>
  <c r="Q166" i="1"/>
  <c r="P166" i="1"/>
  <c r="P175" i="1" s="1"/>
  <c r="O166" i="1"/>
  <c r="N166" i="1"/>
  <c r="M166" i="1"/>
  <c r="V166" i="1" s="1"/>
  <c r="L166" i="1"/>
  <c r="K166" i="1"/>
  <c r="J166" i="1"/>
  <c r="H166" i="1"/>
  <c r="H175" i="1" s="1"/>
  <c r="G166" i="1"/>
  <c r="V164" i="1"/>
  <c r="V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V162" i="1" s="1"/>
  <c r="H162" i="1"/>
  <c r="G162" i="1"/>
  <c r="V160" i="1"/>
  <c r="I160" i="1"/>
  <c r="V159" i="1"/>
  <c r="I159" i="1"/>
  <c r="V158" i="1"/>
  <c r="I158" i="1"/>
  <c r="I157" i="1" s="1"/>
  <c r="U157" i="1"/>
  <c r="T157" i="1"/>
  <c r="S157" i="1"/>
  <c r="R157" i="1"/>
  <c r="Q157" i="1"/>
  <c r="P157" i="1"/>
  <c r="O157" i="1"/>
  <c r="O175" i="1" s="1"/>
  <c r="N157" i="1"/>
  <c r="M157" i="1"/>
  <c r="L157" i="1"/>
  <c r="K157" i="1"/>
  <c r="V157" i="1" s="1"/>
  <c r="J157" i="1"/>
  <c r="H157" i="1"/>
  <c r="G157" i="1"/>
  <c r="V155" i="1"/>
  <c r="V154" i="1"/>
  <c r="V153" i="1"/>
  <c r="I153" i="1"/>
  <c r="V152" i="1"/>
  <c r="I152" i="1"/>
  <c r="V151" i="1"/>
  <c r="I151" i="1"/>
  <c r="V150" i="1"/>
  <c r="I150" i="1"/>
  <c r="V149" i="1"/>
  <c r="I149" i="1"/>
  <c r="V148" i="1"/>
  <c r="I148" i="1"/>
  <c r="V147" i="1"/>
  <c r="I147" i="1"/>
  <c r="V146" i="1"/>
  <c r="I146" i="1"/>
  <c r="V145" i="1"/>
  <c r="I145" i="1"/>
  <c r="V144" i="1"/>
  <c r="L144" i="1"/>
  <c r="I144" i="1"/>
  <c r="V143" i="1"/>
  <c r="I143" i="1"/>
  <c r="V142" i="1"/>
  <c r="I142" i="1"/>
  <c r="V141" i="1"/>
  <c r="I141" i="1"/>
  <c r="V140" i="1"/>
  <c r="I140" i="1"/>
  <c r="V139" i="1"/>
  <c r="I139" i="1"/>
  <c r="V138" i="1"/>
  <c r="I138" i="1"/>
  <c r="I136" i="1" s="1"/>
  <c r="V137" i="1"/>
  <c r="V136" i="1" s="1"/>
  <c r="U136" i="1"/>
  <c r="T136" i="1"/>
  <c r="S136" i="1"/>
  <c r="R136" i="1"/>
  <c r="Q136" i="1"/>
  <c r="P136" i="1"/>
  <c r="O136" i="1"/>
  <c r="N136" i="1"/>
  <c r="M136" i="1"/>
  <c r="L136" i="1"/>
  <c r="K136" i="1"/>
  <c r="J136" i="1"/>
  <c r="H136" i="1"/>
  <c r="G136" i="1"/>
  <c r="V134" i="1"/>
  <c r="I134" i="1"/>
  <c r="V133" i="1"/>
  <c r="I133" i="1"/>
  <c r="I132" i="1" s="1"/>
  <c r="U132" i="1"/>
  <c r="T132" i="1"/>
  <c r="S132" i="1"/>
  <c r="R132" i="1"/>
  <c r="Q132" i="1"/>
  <c r="P132" i="1"/>
  <c r="O132" i="1"/>
  <c r="N132" i="1"/>
  <c r="M132" i="1"/>
  <c r="L132" i="1"/>
  <c r="K132" i="1"/>
  <c r="V132" i="1" s="1"/>
  <c r="J132" i="1"/>
  <c r="H132" i="1"/>
  <c r="G132" i="1"/>
  <c r="V130" i="1"/>
  <c r="V129" i="1"/>
  <c r="V128" i="1"/>
  <c r="V127" i="1"/>
  <c r="V126" i="1"/>
  <c r="V125" i="1"/>
  <c r="V124" i="1"/>
  <c r="I124" i="1"/>
  <c r="V123" i="1"/>
  <c r="I123" i="1"/>
  <c r="V122" i="1"/>
  <c r="I122" i="1"/>
  <c r="V121" i="1"/>
  <c r="K121" i="1"/>
  <c r="J121" i="1"/>
  <c r="I121" i="1"/>
  <c r="I113" i="1" s="1"/>
  <c r="G121" i="1"/>
  <c r="G113" i="1" s="1"/>
  <c r="V120" i="1"/>
  <c r="I120" i="1"/>
  <c r="V119" i="1"/>
  <c r="I119" i="1"/>
  <c r="V118" i="1"/>
  <c r="I118" i="1"/>
  <c r="V117" i="1"/>
  <c r="I117" i="1"/>
  <c r="V116" i="1"/>
  <c r="I116" i="1"/>
  <c r="V115" i="1"/>
  <c r="V113" i="1" s="1"/>
  <c r="I115" i="1"/>
  <c r="V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H113" i="1"/>
  <c r="V111" i="1"/>
  <c r="I111" i="1"/>
  <c r="V110" i="1"/>
  <c r="I110" i="1"/>
  <c r="V109" i="1"/>
  <c r="I109" i="1"/>
  <c r="V108" i="1"/>
  <c r="I108" i="1"/>
  <c r="V107" i="1"/>
  <c r="I107" i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V99" i="1"/>
  <c r="I99" i="1"/>
  <c r="V98" i="1"/>
  <c r="I98" i="1"/>
  <c r="V97" i="1"/>
  <c r="I97" i="1"/>
  <c r="V96" i="1"/>
  <c r="I96" i="1"/>
  <c r="V95" i="1"/>
  <c r="I95" i="1"/>
  <c r="V94" i="1"/>
  <c r="I94" i="1"/>
  <c r="V93" i="1"/>
  <c r="I93" i="1"/>
  <c r="V92" i="1"/>
  <c r="I92" i="1"/>
  <c r="V91" i="1"/>
  <c r="I91" i="1"/>
  <c r="V90" i="1"/>
  <c r="I90" i="1"/>
  <c r="V89" i="1"/>
  <c r="I89" i="1"/>
  <c r="V88" i="1"/>
  <c r="I88" i="1"/>
  <c r="V87" i="1"/>
  <c r="I87" i="1"/>
  <c r="V86" i="1"/>
  <c r="I86" i="1"/>
  <c r="V85" i="1"/>
  <c r="I85" i="1"/>
  <c r="V84" i="1"/>
  <c r="I84" i="1"/>
  <c r="V83" i="1"/>
  <c r="I83" i="1"/>
  <c r="V82" i="1"/>
  <c r="I82" i="1"/>
  <c r="V81" i="1"/>
  <c r="I81" i="1"/>
  <c r="V80" i="1"/>
  <c r="I80" i="1"/>
  <c r="V79" i="1"/>
  <c r="I79" i="1"/>
  <c r="I78" i="1" s="1"/>
  <c r="U78" i="1"/>
  <c r="T78" i="1"/>
  <c r="S78" i="1"/>
  <c r="R78" i="1"/>
  <c r="Q78" i="1"/>
  <c r="P78" i="1"/>
  <c r="O78" i="1"/>
  <c r="N78" i="1"/>
  <c r="M78" i="1"/>
  <c r="L78" i="1"/>
  <c r="K78" i="1"/>
  <c r="J78" i="1"/>
  <c r="V78" i="1" s="1"/>
  <c r="H78" i="1"/>
  <c r="G78" i="1"/>
  <c r="V76" i="1"/>
  <c r="I76" i="1"/>
  <c r="V75" i="1"/>
  <c r="I75" i="1"/>
  <c r="V74" i="1"/>
  <c r="I74" i="1"/>
  <c r="V73" i="1"/>
  <c r="I73" i="1"/>
  <c r="V72" i="1"/>
  <c r="I72" i="1"/>
  <c r="V71" i="1"/>
  <c r="I71" i="1"/>
  <c r="V70" i="1"/>
  <c r="I70" i="1"/>
  <c r="V69" i="1"/>
  <c r="I69" i="1"/>
  <c r="V68" i="1"/>
  <c r="I68" i="1"/>
  <c r="L67" i="1"/>
  <c r="V67" i="1" s="1"/>
  <c r="I67" i="1"/>
  <c r="V66" i="1"/>
  <c r="I66" i="1"/>
  <c r="V65" i="1"/>
  <c r="I65" i="1"/>
  <c r="V64" i="1"/>
  <c r="I64" i="1"/>
  <c r="V63" i="1"/>
  <c r="I63" i="1"/>
  <c r="V62" i="1"/>
  <c r="I62" i="1"/>
  <c r="V61" i="1"/>
  <c r="I61" i="1"/>
  <c r="V60" i="1"/>
  <c r="I60" i="1"/>
  <c r="V59" i="1"/>
  <c r="I59" i="1"/>
  <c r="V58" i="1"/>
  <c r="I58" i="1"/>
  <c r="V57" i="1"/>
  <c r="I57" i="1"/>
  <c r="V56" i="1"/>
  <c r="I56" i="1"/>
  <c r="V55" i="1"/>
  <c r="I55" i="1"/>
  <c r="V54" i="1"/>
  <c r="I54" i="1"/>
  <c r="V53" i="1"/>
  <c r="I53" i="1"/>
  <c r="V52" i="1"/>
  <c r="I52" i="1"/>
  <c r="V51" i="1"/>
  <c r="I51" i="1"/>
  <c r="V50" i="1"/>
  <c r="I50" i="1"/>
  <c r="V49" i="1"/>
  <c r="I49" i="1"/>
  <c r="V48" i="1"/>
  <c r="I48" i="1"/>
  <c r="V47" i="1"/>
  <c r="I47" i="1"/>
  <c r="H47" i="1"/>
  <c r="V46" i="1"/>
  <c r="I46" i="1"/>
  <c r="V45" i="1"/>
  <c r="I45" i="1"/>
  <c r="V44" i="1"/>
  <c r="I44" i="1"/>
  <c r="V43" i="1"/>
  <c r="I43" i="1"/>
  <c r="V42" i="1"/>
  <c r="I42" i="1"/>
  <c r="V41" i="1"/>
  <c r="I41" i="1"/>
  <c r="V40" i="1"/>
  <c r="I40" i="1"/>
  <c r="V39" i="1"/>
  <c r="I39" i="1"/>
  <c r="V38" i="1"/>
  <c r="I38" i="1"/>
  <c r="V37" i="1"/>
  <c r="I37" i="1"/>
  <c r="V36" i="1"/>
  <c r="I36" i="1"/>
  <c r="V35" i="1"/>
  <c r="I35" i="1"/>
  <c r="V34" i="1"/>
  <c r="I34" i="1"/>
  <c r="V33" i="1"/>
  <c r="I33" i="1"/>
  <c r="V32" i="1"/>
  <c r="I32" i="1"/>
  <c r="I31" i="1" s="1"/>
  <c r="U31" i="1"/>
  <c r="T31" i="1"/>
  <c r="S31" i="1"/>
  <c r="R31" i="1"/>
  <c r="Q31" i="1"/>
  <c r="P31" i="1"/>
  <c r="O31" i="1"/>
  <c r="N31" i="1"/>
  <c r="M31" i="1"/>
  <c r="K31" i="1"/>
  <c r="J31" i="1"/>
  <c r="H31" i="1"/>
  <c r="G31" i="1"/>
  <c r="V29" i="1"/>
  <c r="I29" i="1"/>
  <c r="V28" i="1"/>
  <c r="I28" i="1"/>
  <c r="V27" i="1"/>
  <c r="I27" i="1"/>
  <c r="V26" i="1"/>
  <c r="I26" i="1"/>
  <c r="V25" i="1"/>
  <c r="I25" i="1"/>
  <c r="V24" i="1"/>
  <c r="I24" i="1"/>
  <c r="V23" i="1"/>
  <c r="I23" i="1"/>
  <c r="V22" i="1"/>
  <c r="I22" i="1"/>
  <c r="V21" i="1"/>
  <c r="I21" i="1"/>
  <c r="V20" i="1"/>
  <c r="I20" i="1"/>
  <c r="G20" i="1"/>
  <c r="V19" i="1"/>
  <c r="I19" i="1"/>
  <c r="V18" i="1"/>
  <c r="I18" i="1"/>
  <c r="V17" i="1"/>
  <c r="I17" i="1"/>
  <c r="V16" i="1"/>
  <c r="I16" i="1"/>
  <c r="V15" i="1"/>
  <c r="I15" i="1"/>
  <c r="V14" i="1"/>
  <c r="I14" i="1"/>
  <c r="V13" i="1"/>
  <c r="I13" i="1"/>
  <c r="V12" i="1"/>
  <c r="K12" i="1"/>
  <c r="I12" i="1"/>
  <c r="V11" i="1"/>
  <c r="I11" i="1"/>
  <c r="V10" i="1"/>
  <c r="I10" i="1"/>
  <c r="V9" i="1"/>
  <c r="I9" i="1"/>
  <c r="I8" i="1" s="1"/>
  <c r="G9" i="1"/>
  <c r="U8" i="1"/>
  <c r="T8" i="1"/>
  <c r="S8" i="1"/>
  <c r="R8" i="1"/>
  <c r="Q8" i="1"/>
  <c r="P8" i="1"/>
  <c r="O8" i="1"/>
  <c r="N8" i="1"/>
  <c r="M8" i="1"/>
  <c r="L8" i="1"/>
  <c r="K8" i="1"/>
  <c r="J8" i="1"/>
  <c r="V8" i="1" s="1"/>
  <c r="H8" i="1"/>
  <c r="G8" i="1"/>
  <c r="I175" i="1" l="1"/>
  <c r="G175" i="1"/>
  <c r="L31" i="1"/>
  <c r="V31" i="1" s="1"/>
  <c r="V172" i="1"/>
  <c r="L175" i="1" l="1"/>
  <c r="V175" i="1"/>
</calcChain>
</file>

<file path=xl/sharedStrings.xml><?xml version="1.0" encoding="utf-8"?>
<sst xmlns="http://schemas.openxmlformats.org/spreadsheetml/2006/main" count="338" uniqueCount="201">
  <si>
    <t>LIGA MUNICIPAL DOMINICANA</t>
  </si>
  <si>
    <t xml:space="preserve">     EJECUCION PRESUPUESTARIA DE GASTOS Y</t>
  </si>
  <si>
    <t xml:space="preserve"> APLICACIONES FINANCIERA CORRESPONDIENTES AL MES DE MARZO 2023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</si>
  <si>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</si>
  <si>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</si>
  <si>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</si>
  <si>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</si>
  <si>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</si>
  <si>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</si>
  <si>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</si>
  <si>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</si>
  <si>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</si>
  <si>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</si>
  <si>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</si>
  <si>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</si>
  <si>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</si>
  <si>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</si>
  <si>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</si>
  <si>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</si>
  <si>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</si>
  <si>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</si>
  <si>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</si>
  <si>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</si>
  <si>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</si>
  <si>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</si>
  <si>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</si>
  <si>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</si>
  <si>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</si>
  <si>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</si>
  <si>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05</t>
  </si>
  <si>
    <t>S. PERSONAL  EN PERIODO PROBATORIO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</si>
  <si>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</si>
  <si>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</si>
  <si>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</si>
  <si>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</si>
  <si>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</si>
  <si>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</si>
  <si>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</si>
  <si>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</si>
  <si>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</si>
  <si>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</si>
  <si>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</si>
  <si>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</si>
  <si>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</si>
  <si>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</si>
  <si>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</si>
  <si>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</si>
  <si>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</si>
  <si>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</si>
  <si>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</si>
  <si>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</si>
  <si>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</si>
  <si>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</si>
  <si>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</si>
  <si>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</si>
  <si>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</si>
  <si>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</si>
  <si>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</si>
  <si>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</si>
  <si>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</si>
  <si>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</si>
  <si>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</si>
  <si>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</si>
  <si>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</si>
  <si>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</si>
  <si>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</si>
  <si>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</si>
  <si>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</si>
  <si>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</si>
  <si>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</si>
  <si>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</si>
  <si>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</si>
  <si>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</si>
  <si>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</si>
  <si>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</si>
  <si>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</si>
  <si>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</si>
  <si>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</si>
  <si>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</si>
  <si>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</si>
  <si>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</si>
  <si>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</si>
  <si>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</si>
  <si>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</si>
  <si>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</si>
  <si>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</si>
  <si>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</si>
  <si>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</si>
  <si>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</si>
  <si>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</si>
  <si>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</si>
  <si>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</si>
  <si>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</si>
  <si>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</si>
  <si>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</si>
  <si>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SERV. TECNICOS PROFESIONALES ( HONORARIOS)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</si>
  <si>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</si>
  <si>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</si>
  <si>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</si>
  <si>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</si>
  <si>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</si>
  <si>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</si>
  <si>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</si>
  <si>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</si>
  <si>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</si>
  <si>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</si>
  <si>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</si>
  <si>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</si>
  <si>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</si>
  <si>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</si>
  <si>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</si>
  <si>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</si>
  <si>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</si>
  <si>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</si>
  <si>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</si>
  <si>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</si>
  <si>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</si>
  <si>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</si>
  <si>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</si>
  <si>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</si>
  <si>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</si>
  <si>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</si>
  <si>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</si>
  <si>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</si>
  <si>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</si>
  <si>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</si>
  <si>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</si>
  <si>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</si>
  <si>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</si>
  <si>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</si>
  <si>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</si>
  <si>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</si>
  <si>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</si>
  <si>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</si>
  <si>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</si>
  <si>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</si>
  <si>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</si>
  <si>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</si>
  <si>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</si>
  <si>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</si>
  <si>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</si>
  <si>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</si>
  <si>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</si>
  <si>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</si>
  <si>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</si>
  <si>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</si>
  <si>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</si>
  <si>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</si>
  <si>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</si>
  <si>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</si>
  <si>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</si>
  <si>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</si>
  <si>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</si>
  <si>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</si>
  <si>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</si>
  <si>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</si>
  <si>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</si>
  <si>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</si>
  <si>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</si>
  <si>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</si>
  <si>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</si>
  <si>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</si>
  <si>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</si>
  <si>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</si>
  <si>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</si>
  <si>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</si>
  <si>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</si>
  <si>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</si>
  <si>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</si>
  <si>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</si>
  <si>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</si>
  <si>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</si>
  <si>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</si>
  <si>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</si>
  <si>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</si>
  <si>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</si>
  <si>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</si>
  <si>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</si>
  <si>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</si>
  <si>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</si>
  <si>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</si>
  <si>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</si>
  <si>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.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</si>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</sst>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vertical="center"/>
    </xf>
    <xf numFmtId="43" fontId="6" fillId="3" borderId="6" xfId="1" applyFont="1" applyFill="1" applyBorder="1" applyAlignment="1">
      <alignment vertical="center"/>
    </xf>
    <xf numFmtId="43" fontId="6" fillId="3" borderId="6" xfId="0" applyNumberFormat="1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8" fillId="0" borderId="10" xfId="2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4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43" fontId="2" fillId="0" borderId="10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0" borderId="19" xfId="0" applyNumberFormat="1" applyFont="1" applyBorder="1" applyAlignment="1">
      <alignment vertical="center"/>
    </xf>
    <xf numFmtId="43" fontId="6" fillId="3" borderId="19" xfId="0" applyNumberFormat="1" applyFont="1" applyFill="1" applyBorder="1" applyAlignment="1">
      <alignment vertical="center"/>
    </xf>
    <xf numFmtId="43" fontId="6" fillId="3" borderId="19" xfId="1" applyFont="1" applyFill="1" applyBorder="1" applyAlignment="1">
      <alignment vertical="center"/>
    </xf>
    <xf numFmtId="43" fontId="6" fillId="3" borderId="19" xfId="1" applyFont="1" applyFill="1" applyBorder="1" applyAlignment="1">
      <alignment horizontal="right" vertical="center"/>
    </xf>
    <xf numFmtId="43" fontId="6" fillId="3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>
      <alignment horizontal="right" vertical="center"/>
    </xf>
    <xf numFmtId="43" fontId="9" fillId="0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3" fontId="10" fillId="0" borderId="9" xfId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3" fontId="9" fillId="0" borderId="17" xfId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11" fillId="0" borderId="19" xfId="1" applyFont="1" applyFill="1" applyBorder="1" applyAlignment="1">
      <alignment vertical="center"/>
    </xf>
    <xf numFmtId="43" fontId="12" fillId="0" borderId="19" xfId="1" applyFont="1" applyFill="1" applyBorder="1" applyAlignment="1">
      <alignment vertical="center"/>
    </xf>
    <xf numFmtId="43" fontId="11" fillId="3" borderId="19" xfId="1" applyFont="1" applyFill="1" applyBorder="1" applyAlignment="1">
      <alignment vertical="center"/>
    </xf>
    <xf numFmtId="43" fontId="12" fillId="3" borderId="19" xfId="1" applyFont="1" applyFill="1" applyBorder="1" applyAlignment="1">
      <alignment vertical="center"/>
    </xf>
    <xf numFmtId="43" fontId="12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5" fillId="0" borderId="10" xfId="0" applyFont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6" fillId="0" borderId="19" xfId="1" applyFont="1" applyFill="1" applyBorder="1" applyAlignment="1">
      <alignment vertical="center"/>
    </xf>
    <xf numFmtId="43" fontId="6" fillId="3" borderId="20" xfId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3" borderId="10" xfId="1" applyFont="1" applyFill="1" applyBorder="1" applyAlignment="1">
      <alignment vertical="center"/>
    </xf>
    <xf numFmtId="43" fontId="6" fillId="3" borderId="10" xfId="1" applyFont="1" applyFill="1" applyBorder="1" applyAlignment="1">
      <alignment horizontal="right" vertical="center"/>
    </xf>
    <xf numFmtId="43" fontId="6" fillId="3" borderId="13" xfId="0" applyNumberFormat="1" applyFont="1" applyFill="1" applyBorder="1" applyAlignment="1">
      <alignment vertical="center"/>
    </xf>
    <xf numFmtId="43" fontId="12" fillId="0" borderId="10" xfId="1" applyFont="1" applyFill="1" applyBorder="1" applyAlignment="1">
      <alignment vertical="center"/>
    </xf>
    <xf numFmtId="43" fontId="12" fillId="3" borderId="10" xfId="1" applyFont="1" applyFill="1" applyBorder="1" applyAlignment="1">
      <alignment vertical="center"/>
    </xf>
    <xf numFmtId="43" fontId="12" fillId="3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0" xfId="1" applyFont="1" applyBorder="1"/>
    <xf numFmtId="43" fontId="2" fillId="0" borderId="10" xfId="1" applyFont="1" applyBorder="1" applyAlignment="1">
      <alignment horizontal="right"/>
    </xf>
    <xf numFmtId="43" fontId="12" fillId="3" borderId="10" xfId="1" applyFont="1" applyFill="1" applyBorder="1" applyAlignment="1">
      <alignment horizontal="right" vertical="center"/>
    </xf>
    <xf numFmtId="43" fontId="3" fillId="0" borderId="10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3" fontId="2" fillId="0" borderId="10" xfId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0" borderId="22" xfId="0" applyNumberFormat="1" applyFont="1" applyBorder="1" applyAlignment="1">
      <alignment vertical="center"/>
    </xf>
    <xf numFmtId="43" fontId="6" fillId="3" borderId="22" xfId="0" applyNumberFormat="1" applyFont="1" applyFill="1" applyBorder="1" applyAlignment="1">
      <alignment vertical="center"/>
    </xf>
    <xf numFmtId="43" fontId="6" fillId="3" borderId="23" xfId="0" applyNumberFormat="1" applyFont="1" applyFill="1" applyBorder="1" applyAlignment="1">
      <alignment vertical="center"/>
    </xf>
    <xf numFmtId="43" fontId="2" fillId="2" borderId="0" xfId="1" applyFont="1" applyFill="1" applyBorder="1"/>
    <xf numFmtId="43" fontId="2" fillId="2" borderId="0" xfId="0" applyNumberFormat="1" applyFont="1" applyFill="1"/>
    <xf numFmtId="43" fontId="2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center"/>
    </xf>
    <xf numFmtId="43" fontId="9" fillId="2" borderId="0" xfId="1" applyFont="1" applyFill="1" applyBorder="1"/>
    <xf numFmtId="43" fontId="9" fillId="2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43" fontId="16" fillId="2" borderId="0" xfId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/>
    </xf>
    <xf numFmtId="0" fontId="20" fillId="2" borderId="0" xfId="0" applyFont="1" applyFill="1" applyAlignment="1">
      <alignment horizontal="left" vertical="center"/>
    </xf>
    <xf numFmtId="43" fontId="20" fillId="2" borderId="0" xfId="1" applyFont="1" applyFill="1" applyBorder="1" applyAlignment="1">
      <alignment horizontal="center" vertical="center"/>
    </xf>
    <xf numFmtId="43" fontId="21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3" fontId="15" fillId="0" borderId="0" xfId="1" applyFont="1" applyFill="1" applyAlignment="1">
      <alignment horizontal="center" vertical="top"/>
    </xf>
    <xf numFmtId="43" fontId="16" fillId="0" borderId="0" xfId="1" applyFont="1" applyFill="1" applyAlignment="1">
      <alignment horizontal="center" vertical="top"/>
    </xf>
    <xf numFmtId="43" fontId="16" fillId="2" borderId="0" xfId="1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E1100C1D-F210-4452-8DC1-0D39BCDF98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8B61-3261-43FF-A730-C6F9886F8436}">
  <sheetPr>
    <tabColor rgb="FF92D050"/>
  </sheetPr>
  <dimension ref="A1:Y194"/>
  <sheetViews>
    <sheetView tabSelected="1" view="pageBreakPreview" topLeftCell="C82" zoomScale="84" zoomScaleNormal="84" zoomScaleSheetLayoutView="84" workbookViewId="0">
      <selection activeCell="X184" sqref="X184"/>
    </sheetView>
  </sheetViews>
  <sheetFormatPr baseColWidth="10" defaultColWidth="21.140625" defaultRowHeight="16.5" x14ac:dyDescent="0.25"/>
  <cols>
    <col min="1" max="1" width="5.5703125" style="1" customWidth="1"/>
    <col min="2" max="2" width="7" style="4" customWidth="1"/>
    <col min="3" max="3" width="5.140625" style="4" customWidth="1"/>
    <col min="4" max="4" width="4.7109375" style="4" customWidth="1"/>
    <col min="5" max="5" width="6" style="4" customWidth="1"/>
    <col min="6" max="6" width="60" style="4" customWidth="1"/>
    <col min="7" max="7" width="22" style="168" customWidth="1"/>
    <col min="8" max="8" width="22.28515625" style="168" bestFit="1" customWidth="1"/>
    <col min="9" max="9" width="0.140625" style="169" hidden="1" customWidth="1"/>
    <col min="10" max="10" width="21.140625" style="4" customWidth="1"/>
    <col min="11" max="11" width="20" style="169" bestFit="1" customWidth="1"/>
    <col min="12" max="12" width="19.85546875" style="169" customWidth="1"/>
    <col min="13" max="13" width="9.7109375" style="169" hidden="1" customWidth="1"/>
    <col min="14" max="14" width="9.28515625" style="100" hidden="1" customWidth="1"/>
    <col min="15" max="15" width="7.7109375" style="169" hidden="1" customWidth="1"/>
    <col min="16" max="16" width="9.42578125" style="169" hidden="1" customWidth="1"/>
    <col min="17" max="17" width="12.42578125" style="169" hidden="1" customWidth="1"/>
    <col min="18" max="18" width="18" style="169" hidden="1" customWidth="1"/>
    <col min="19" max="19" width="14.28515625" style="169" hidden="1" customWidth="1"/>
    <col min="20" max="20" width="16.85546875" style="170" hidden="1" customWidth="1"/>
    <col min="21" max="21" width="15.7109375" style="169" hidden="1" customWidth="1"/>
    <col min="22" max="22" width="20" style="4" bestFit="1" customWidth="1"/>
    <col min="23" max="23" width="19.140625" style="4" customWidth="1"/>
    <col min="24" max="256" width="21.140625" style="4"/>
    <col min="257" max="257" width="5.5703125" style="4" customWidth="1"/>
    <col min="258" max="258" width="7" style="4" customWidth="1"/>
    <col min="259" max="259" width="5.140625" style="4" customWidth="1"/>
    <col min="260" max="260" width="4.7109375" style="4" customWidth="1"/>
    <col min="261" max="261" width="6" style="4" customWidth="1"/>
    <col min="262" max="262" width="60" style="4" customWidth="1"/>
    <col min="263" max="263" width="22" style="4" customWidth="1"/>
    <col min="264" max="264" width="22.28515625" style="4" bestFit="1" customWidth="1"/>
    <col min="265" max="265" width="0" style="4" hidden="1" customWidth="1"/>
    <col min="266" max="266" width="21.140625" style="4"/>
    <col min="267" max="267" width="20" style="4" bestFit="1" customWidth="1"/>
    <col min="268" max="268" width="19.85546875" style="4" customWidth="1"/>
    <col min="269" max="277" width="0" style="4" hidden="1" customWidth="1"/>
    <col min="278" max="278" width="20" style="4" bestFit="1" customWidth="1"/>
    <col min="279" max="279" width="19.140625" style="4" customWidth="1"/>
    <col min="280" max="512" width="21.140625" style="4"/>
    <col min="513" max="513" width="5.5703125" style="4" customWidth="1"/>
    <col min="514" max="514" width="7" style="4" customWidth="1"/>
    <col min="515" max="515" width="5.140625" style="4" customWidth="1"/>
    <col min="516" max="516" width="4.7109375" style="4" customWidth="1"/>
    <col min="517" max="517" width="6" style="4" customWidth="1"/>
    <col min="518" max="518" width="60" style="4" customWidth="1"/>
    <col min="519" max="519" width="22" style="4" customWidth="1"/>
    <col min="520" max="520" width="22.28515625" style="4" bestFit="1" customWidth="1"/>
    <col min="521" max="521" width="0" style="4" hidden="1" customWidth="1"/>
    <col min="522" max="522" width="21.140625" style="4"/>
    <col min="523" max="523" width="20" style="4" bestFit="1" customWidth="1"/>
    <col min="524" max="524" width="19.85546875" style="4" customWidth="1"/>
    <col min="525" max="533" width="0" style="4" hidden="1" customWidth="1"/>
    <col min="534" max="534" width="20" style="4" bestFit="1" customWidth="1"/>
    <col min="535" max="535" width="19.140625" style="4" customWidth="1"/>
    <col min="536" max="768" width="21.140625" style="4"/>
    <col min="769" max="769" width="5.5703125" style="4" customWidth="1"/>
    <col min="770" max="770" width="7" style="4" customWidth="1"/>
    <col min="771" max="771" width="5.140625" style="4" customWidth="1"/>
    <col min="772" max="772" width="4.7109375" style="4" customWidth="1"/>
    <col min="773" max="773" width="6" style="4" customWidth="1"/>
    <col min="774" max="774" width="60" style="4" customWidth="1"/>
    <col min="775" max="775" width="22" style="4" customWidth="1"/>
    <col min="776" max="776" width="22.28515625" style="4" bestFit="1" customWidth="1"/>
    <col min="777" max="777" width="0" style="4" hidden="1" customWidth="1"/>
    <col min="778" max="778" width="21.140625" style="4"/>
    <col min="779" max="779" width="20" style="4" bestFit="1" customWidth="1"/>
    <col min="780" max="780" width="19.85546875" style="4" customWidth="1"/>
    <col min="781" max="789" width="0" style="4" hidden="1" customWidth="1"/>
    <col min="790" max="790" width="20" style="4" bestFit="1" customWidth="1"/>
    <col min="791" max="791" width="19.140625" style="4" customWidth="1"/>
    <col min="792" max="1024" width="21.140625" style="4"/>
    <col min="1025" max="1025" width="5.5703125" style="4" customWidth="1"/>
    <col min="1026" max="1026" width="7" style="4" customWidth="1"/>
    <col min="1027" max="1027" width="5.140625" style="4" customWidth="1"/>
    <col min="1028" max="1028" width="4.7109375" style="4" customWidth="1"/>
    <col min="1029" max="1029" width="6" style="4" customWidth="1"/>
    <col min="1030" max="1030" width="60" style="4" customWidth="1"/>
    <col min="1031" max="1031" width="22" style="4" customWidth="1"/>
    <col min="1032" max="1032" width="22.28515625" style="4" bestFit="1" customWidth="1"/>
    <col min="1033" max="1033" width="0" style="4" hidden="1" customWidth="1"/>
    <col min="1034" max="1034" width="21.140625" style="4"/>
    <col min="1035" max="1035" width="20" style="4" bestFit="1" customWidth="1"/>
    <col min="1036" max="1036" width="19.85546875" style="4" customWidth="1"/>
    <col min="1037" max="1045" width="0" style="4" hidden="1" customWidth="1"/>
    <col min="1046" max="1046" width="20" style="4" bestFit="1" customWidth="1"/>
    <col min="1047" max="1047" width="19.140625" style="4" customWidth="1"/>
    <col min="1048" max="1280" width="21.140625" style="4"/>
    <col min="1281" max="1281" width="5.5703125" style="4" customWidth="1"/>
    <col min="1282" max="1282" width="7" style="4" customWidth="1"/>
    <col min="1283" max="1283" width="5.140625" style="4" customWidth="1"/>
    <col min="1284" max="1284" width="4.7109375" style="4" customWidth="1"/>
    <col min="1285" max="1285" width="6" style="4" customWidth="1"/>
    <col min="1286" max="1286" width="60" style="4" customWidth="1"/>
    <col min="1287" max="1287" width="22" style="4" customWidth="1"/>
    <col min="1288" max="1288" width="22.28515625" style="4" bestFit="1" customWidth="1"/>
    <col min="1289" max="1289" width="0" style="4" hidden="1" customWidth="1"/>
    <col min="1290" max="1290" width="21.140625" style="4"/>
    <col min="1291" max="1291" width="20" style="4" bestFit="1" customWidth="1"/>
    <col min="1292" max="1292" width="19.85546875" style="4" customWidth="1"/>
    <col min="1293" max="1301" width="0" style="4" hidden="1" customWidth="1"/>
    <col min="1302" max="1302" width="20" style="4" bestFit="1" customWidth="1"/>
    <col min="1303" max="1303" width="19.140625" style="4" customWidth="1"/>
    <col min="1304" max="1536" width="21.140625" style="4"/>
    <col min="1537" max="1537" width="5.5703125" style="4" customWidth="1"/>
    <col min="1538" max="1538" width="7" style="4" customWidth="1"/>
    <col min="1539" max="1539" width="5.140625" style="4" customWidth="1"/>
    <col min="1540" max="1540" width="4.7109375" style="4" customWidth="1"/>
    <col min="1541" max="1541" width="6" style="4" customWidth="1"/>
    <col min="1542" max="1542" width="60" style="4" customWidth="1"/>
    <col min="1543" max="1543" width="22" style="4" customWidth="1"/>
    <col min="1544" max="1544" width="22.28515625" style="4" bestFit="1" customWidth="1"/>
    <col min="1545" max="1545" width="0" style="4" hidden="1" customWidth="1"/>
    <col min="1546" max="1546" width="21.140625" style="4"/>
    <col min="1547" max="1547" width="20" style="4" bestFit="1" customWidth="1"/>
    <col min="1548" max="1548" width="19.85546875" style="4" customWidth="1"/>
    <col min="1549" max="1557" width="0" style="4" hidden="1" customWidth="1"/>
    <col min="1558" max="1558" width="20" style="4" bestFit="1" customWidth="1"/>
    <col min="1559" max="1559" width="19.140625" style="4" customWidth="1"/>
    <col min="1560" max="1792" width="21.140625" style="4"/>
    <col min="1793" max="1793" width="5.5703125" style="4" customWidth="1"/>
    <col min="1794" max="1794" width="7" style="4" customWidth="1"/>
    <col min="1795" max="1795" width="5.140625" style="4" customWidth="1"/>
    <col min="1796" max="1796" width="4.7109375" style="4" customWidth="1"/>
    <col min="1797" max="1797" width="6" style="4" customWidth="1"/>
    <col min="1798" max="1798" width="60" style="4" customWidth="1"/>
    <col min="1799" max="1799" width="22" style="4" customWidth="1"/>
    <col min="1800" max="1800" width="22.28515625" style="4" bestFit="1" customWidth="1"/>
    <col min="1801" max="1801" width="0" style="4" hidden="1" customWidth="1"/>
    <col min="1802" max="1802" width="21.140625" style="4"/>
    <col min="1803" max="1803" width="20" style="4" bestFit="1" customWidth="1"/>
    <col min="1804" max="1804" width="19.85546875" style="4" customWidth="1"/>
    <col min="1805" max="1813" width="0" style="4" hidden="1" customWidth="1"/>
    <col min="1814" max="1814" width="20" style="4" bestFit="1" customWidth="1"/>
    <col min="1815" max="1815" width="19.140625" style="4" customWidth="1"/>
    <col min="1816" max="2048" width="21.140625" style="4"/>
    <col min="2049" max="2049" width="5.5703125" style="4" customWidth="1"/>
    <col min="2050" max="2050" width="7" style="4" customWidth="1"/>
    <col min="2051" max="2051" width="5.140625" style="4" customWidth="1"/>
    <col min="2052" max="2052" width="4.7109375" style="4" customWidth="1"/>
    <col min="2053" max="2053" width="6" style="4" customWidth="1"/>
    <col min="2054" max="2054" width="60" style="4" customWidth="1"/>
    <col min="2055" max="2055" width="22" style="4" customWidth="1"/>
    <col min="2056" max="2056" width="22.28515625" style="4" bestFit="1" customWidth="1"/>
    <col min="2057" max="2057" width="0" style="4" hidden="1" customWidth="1"/>
    <col min="2058" max="2058" width="21.140625" style="4"/>
    <col min="2059" max="2059" width="20" style="4" bestFit="1" customWidth="1"/>
    <col min="2060" max="2060" width="19.85546875" style="4" customWidth="1"/>
    <col min="2061" max="2069" width="0" style="4" hidden="1" customWidth="1"/>
    <col min="2070" max="2070" width="20" style="4" bestFit="1" customWidth="1"/>
    <col min="2071" max="2071" width="19.140625" style="4" customWidth="1"/>
    <col min="2072" max="2304" width="21.140625" style="4"/>
    <col min="2305" max="2305" width="5.5703125" style="4" customWidth="1"/>
    <col min="2306" max="2306" width="7" style="4" customWidth="1"/>
    <col min="2307" max="2307" width="5.140625" style="4" customWidth="1"/>
    <col min="2308" max="2308" width="4.7109375" style="4" customWidth="1"/>
    <col min="2309" max="2309" width="6" style="4" customWidth="1"/>
    <col min="2310" max="2310" width="60" style="4" customWidth="1"/>
    <col min="2311" max="2311" width="22" style="4" customWidth="1"/>
    <col min="2312" max="2312" width="22.28515625" style="4" bestFit="1" customWidth="1"/>
    <col min="2313" max="2313" width="0" style="4" hidden="1" customWidth="1"/>
    <col min="2314" max="2314" width="21.140625" style="4"/>
    <col min="2315" max="2315" width="20" style="4" bestFit="1" customWidth="1"/>
    <col min="2316" max="2316" width="19.85546875" style="4" customWidth="1"/>
    <col min="2317" max="2325" width="0" style="4" hidden="1" customWidth="1"/>
    <col min="2326" max="2326" width="20" style="4" bestFit="1" customWidth="1"/>
    <col min="2327" max="2327" width="19.140625" style="4" customWidth="1"/>
    <col min="2328" max="2560" width="21.140625" style="4"/>
    <col min="2561" max="2561" width="5.5703125" style="4" customWidth="1"/>
    <col min="2562" max="2562" width="7" style="4" customWidth="1"/>
    <col min="2563" max="2563" width="5.140625" style="4" customWidth="1"/>
    <col min="2564" max="2564" width="4.7109375" style="4" customWidth="1"/>
    <col min="2565" max="2565" width="6" style="4" customWidth="1"/>
    <col min="2566" max="2566" width="60" style="4" customWidth="1"/>
    <col min="2567" max="2567" width="22" style="4" customWidth="1"/>
    <col min="2568" max="2568" width="22.28515625" style="4" bestFit="1" customWidth="1"/>
    <col min="2569" max="2569" width="0" style="4" hidden="1" customWidth="1"/>
    <col min="2570" max="2570" width="21.140625" style="4"/>
    <col min="2571" max="2571" width="20" style="4" bestFit="1" customWidth="1"/>
    <col min="2572" max="2572" width="19.85546875" style="4" customWidth="1"/>
    <col min="2573" max="2581" width="0" style="4" hidden="1" customWidth="1"/>
    <col min="2582" max="2582" width="20" style="4" bestFit="1" customWidth="1"/>
    <col min="2583" max="2583" width="19.140625" style="4" customWidth="1"/>
    <col min="2584" max="2816" width="21.140625" style="4"/>
    <col min="2817" max="2817" width="5.5703125" style="4" customWidth="1"/>
    <col min="2818" max="2818" width="7" style="4" customWidth="1"/>
    <col min="2819" max="2819" width="5.140625" style="4" customWidth="1"/>
    <col min="2820" max="2820" width="4.7109375" style="4" customWidth="1"/>
    <col min="2821" max="2821" width="6" style="4" customWidth="1"/>
    <col min="2822" max="2822" width="60" style="4" customWidth="1"/>
    <col min="2823" max="2823" width="22" style="4" customWidth="1"/>
    <col min="2824" max="2824" width="22.28515625" style="4" bestFit="1" customWidth="1"/>
    <col min="2825" max="2825" width="0" style="4" hidden="1" customWidth="1"/>
    <col min="2826" max="2826" width="21.140625" style="4"/>
    <col min="2827" max="2827" width="20" style="4" bestFit="1" customWidth="1"/>
    <col min="2828" max="2828" width="19.85546875" style="4" customWidth="1"/>
    <col min="2829" max="2837" width="0" style="4" hidden="1" customWidth="1"/>
    <col min="2838" max="2838" width="20" style="4" bestFit="1" customWidth="1"/>
    <col min="2839" max="2839" width="19.140625" style="4" customWidth="1"/>
    <col min="2840" max="3072" width="21.140625" style="4"/>
    <col min="3073" max="3073" width="5.5703125" style="4" customWidth="1"/>
    <col min="3074" max="3074" width="7" style="4" customWidth="1"/>
    <col min="3075" max="3075" width="5.140625" style="4" customWidth="1"/>
    <col min="3076" max="3076" width="4.7109375" style="4" customWidth="1"/>
    <col min="3077" max="3077" width="6" style="4" customWidth="1"/>
    <col min="3078" max="3078" width="60" style="4" customWidth="1"/>
    <col min="3079" max="3079" width="22" style="4" customWidth="1"/>
    <col min="3080" max="3080" width="22.28515625" style="4" bestFit="1" customWidth="1"/>
    <col min="3081" max="3081" width="0" style="4" hidden="1" customWidth="1"/>
    <col min="3082" max="3082" width="21.140625" style="4"/>
    <col min="3083" max="3083" width="20" style="4" bestFit="1" customWidth="1"/>
    <col min="3084" max="3084" width="19.85546875" style="4" customWidth="1"/>
    <col min="3085" max="3093" width="0" style="4" hidden="1" customWidth="1"/>
    <col min="3094" max="3094" width="20" style="4" bestFit="1" customWidth="1"/>
    <col min="3095" max="3095" width="19.140625" style="4" customWidth="1"/>
    <col min="3096" max="3328" width="21.140625" style="4"/>
    <col min="3329" max="3329" width="5.5703125" style="4" customWidth="1"/>
    <col min="3330" max="3330" width="7" style="4" customWidth="1"/>
    <col min="3331" max="3331" width="5.140625" style="4" customWidth="1"/>
    <col min="3332" max="3332" width="4.7109375" style="4" customWidth="1"/>
    <col min="3333" max="3333" width="6" style="4" customWidth="1"/>
    <col min="3334" max="3334" width="60" style="4" customWidth="1"/>
    <col min="3335" max="3335" width="22" style="4" customWidth="1"/>
    <col min="3336" max="3336" width="22.28515625" style="4" bestFit="1" customWidth="1"/>
    <col min="3337" max="3337" width="0" style="4" hidden="1" customWidth="1"/>
    <col min="3338" max="3338" width="21.140625" style="4"/>
    <col min="3339" max="3339" width="20" style="4" bestFit="1" customWidth="1"/>
    <col min="3340" max="3340" width="19.85546875" style="4" customWidth="1"/>
    <col min="3341" max="3349" width="0" style="4" hidden="1" customWidth="1"/>
    <col min="3350" max="3350" width="20" style="4" bestFit="1" customWidth="1"/>
    <col min="3351" max="3351" width="19.140625" style="4" customWidth="1"/>
    <col min="3352" max="3584" width="21.140625" style="4"/>
    <col min="3585" max="3585" width="5.5703125" style="4" customWidth="1"/>
    <col min="3586" max="3586" width="7" style="4" customWidth="1"/>
    <col min="3587" max="3587" width="5.140625" style="4" customWidth="1"/>
    <col min="3588" max="3588" width="4.7109375" style="4" customWidth="1"/>
    <col min="3589" max="3589" width="6" style="4" customWidth="1"/>
    <col min="3590" max="3590" width="60" style="4" customWidth="1"/>
    <col min="3591" max="3591" width="22" style="4" customWidth="1"/>
    <col min="3592" max="3592" width="22.28515625" style="4" bestFit="1" customWidth="1"/>
    <col min="3593" max="3593" width="0" style="4" hidden="1" customWidth="1"/>
    <col min="3594" max="3594" width="21.140625" style="4"/>
    <col min="3595" max="3595" width="20" style="4" bestFit="1" customWidth="1"/>
    <col min="3596" max="3596" width="19.85546875" style="4" customWidth="1"/>
    <col min="3597" max="3605" width="0" style="4" hidden="1" customWidth="1"/>
    <col min="3606" max="3606" width="20" style="4" bestFit="1" customWidth="1"/>
    <col min="3607" max="3607" width="19.140625" style="4" customWidth="1"/>
    <col min="3608" max="3840" width="21.140625" style="4"/>
    <col min="3841" max="3841" width="5.5703125" style="4" customWidth="1"/>
    <col min="3842" max="3842" width="7" style="4" customWidth="1"/>
    <col min="3843" max="3843" width="5.140625" style="4" customWidth="1"/>
    <col min="3844" max="3844" width="4.7109375" style="4" customWidth="1"/>
    <col min="3845" max="3845" width="6" style="4" customWidth="1"/>
    <col min="3846" max="3846" width="60" style="4" customWidth="1"/>
    <col min="3847" max="3847" width="22" style="4" customWidth="1"/>
    <col min="3848" max="3848" width="22.28515625" style="4" bestFit="1" customWidth="1"/>
    <col min="3849" max="3849" width="0" style="4" hidden="1" customWidth="1"/>
    <col min="3850" max="3850" width="21.140625" style="4"/>
    <col min="3851" max="3851" width="20" style="4" bestFit="1" customWidth="1"/>
    <col min="3852" max="3852" width="19.85546875" style="4" customWidth="1"/>
    <col min="3853" max="3861" width="0" style="4" hidden="1" customWidth="1"/>
    <col min="3862" max="3862" width="20" style="4" bestFit="1" customWidth="1"/>
    <col min="3863" max="3863" width="19.140625" style="4" customWidth="1"/>
    <col min="3864" max="4096" width="21.140625" style="4"/>
    <col min="4097" max="4097" width="5.5703125" style="4" customWidth="1"/>
    <col min="4098" max="4098" width="7" style="4" customWidth="1"/>
    <col min="4099" max="4099" width="5.140625" style="4" customWidth="1"/>
    <col min="4100" max="4100" width="4.7109375" style="4" customWidth="1"/>
    <col min="4101" max="4101" width="6" style="4" customWidth="1"/>
    <col min="4102" max="4102" width="60" style="4" customWidth="1"/>
    <col min="4103" max="4103" width="22" style="4" customWidth="1"/>
    <col min="4104" max="4104" width="22.28515625" style="4" bestFit="1" customWidth="1"/>
    <col min="4105" max="4105" width="0" style="4" hidden="1" customWidth="1"/>
    <col min="4106" max="4106" width="21.140625" style="4"/>
    <col min="4107" max="4107" width="20" style="4" bestFit="1" customWidth="1"/>
    <col min="4108" max="4108" width="19.85546875" style="4" customWidth="1"/>
    <col min="4109" max="4117" width="0" style="4" hidden="1" customWidth="1"/>
    <col min="4118" max="4118" width="20" style="4" bestFit="1" customWidth="1"/>
    <col min="4119" max="4119" width="19.140625" style="4" customWidth="1"/>
    <col min="4120" max="4352" width="21.140625" style="4"/>
    <col min="4353" max="4353" width="5.5703125" style="4" customWidth="1"/>
    <col min="4354" max="4354" width="7" style="4" customWidth="1"/>
    <col min="4355" max="4355" width="5.140625" style="4" customWidth="1"/>
    <col min="4356" max="4356" width="4.7109375" style="4" customWidth="1"/>
    <col min="4357" max="4357" width="6" style="4" customWidth="1"/>
    <col min="4358" max="4358" width="60" style="4" customWidth="1"/>
    <col min="4359" max="4359" width="22" style="4" customWidth="1"/>
    <col min="4360" max="4360" width="22.28515625" style="4" bestFit="1" customWidth="1"/>
    <col min="4361" max="4361" width="0" style="4" hidden="1" customWidth="1"/>
    <col min="4362" max="4362" width="21.140625" style="4"/>
    <col min="4363" max="4363" width="20" style="4" bestFit="1" customWidth="1"/>
    <col min="4364" max="4364" width="19.85546875" style="4" customWidth="1"/>
    <col min="4365" max="4373" width="0" style="4" hidden="1" customWidth="1"/>
    <col min="4374" max="4374" width="20" style="4" bestFit="1" customWidth="1"/>
    <col min="4375" max="4375" width="19.140625" style="4" customWidth="1"/>
    <col min="4376" max="4608" width="21.140625" style="4"/>
    <col min="4609" max="4609" width="5.5703125" style="4" customWidth="1"/>
    <col min="4610" max="4610" width="7" style="4" customWidth="1"/>
    <col min="4611" max="4611" width="5.140625" style="4" customWidth="1"/>
    <col min="4612" max="4612" width="4.7109375" style="4" customWidth="1"/>
    <col min="4613" max="4613" width="6" style="4" customWidth="1"/>
    <col min="4614" max="4614" width="60" style="4" customWidth="1"/>
    <col min="4615" max="4615" width="22" style="4" customWidth="1"/>
    <col min="4616" max="4616" width="22.28515625" style="4" bestFit="1" customWidth="1"/>
    <col min="4617" max="4617" width="0" style="4" hidden="1" customWidth="1"/>
    <col min="4618" max="4618" width="21.140625" style="4"/>
    <col min="4619" max="4619" width="20" style="4" bestFit="1" customWidth="1"/>
    <col min="4620" max="4620" width="19.85546875" style="4" customWidth="1"/>
    <col min="4621" max="4629" width="0" style="4" hidden="1" customWidth="1"/>
    <col min="4630" max="4630" width="20" style="4" bestFit="1" customWidth="1"/>
    <col min="4631" max="4631" width="19.140625" style="4" customWidth="1"/>
    <col min="4632" max="4864" width="21.140625" style="4"/>
    <col min="4865" max="4865" width="5.5703125" style="4" customWidth="1"/>
    <col min="4866" max="4866" width="7" style="4" customWidth="1"/>
    <col min="4867" max="4867" width="5.140625" style="4" customWidth="1"/>
    <col min="4868" max="4868" width="4.7109375" style="4" customWidth="1"/>
    <col min="4869" max="4869" width="6" style="4" customWidth="1"/>
    <col min="4870" max="4870" width="60" style="4" customWidth="1"/>
    <col min="4871" max="4871" width="22" style="4" customWidth="1"/>
    <col min="4872" max="4872" width="22.28515625" style="4" bestFit="1" customWidth="1"/>
    <col min="4873" max="4873" width="0" style="4" hidden="1" customWidth="1"/>
    <col min="4874" max="4874" width="21.140625" style="4"/>
    <col min="4875" max="4875" width="20" style="4" bestFit="1" customWidth="1"/>
    <col min="4876" max="4876" width="19.85546875" style="4" customWidth="1"/>
    <col min="4877" max="4885" width="0" style="4" hidden="1" customWidth="1"/>
    <col min="4886" max="4886" width="20" style="4" bestFit="1" customWidth="1"/>
    <col min="4887" max="4887" width="19.140625" style="4" customWidth="1"/>
    <col min="4888" max="5120" width="21.140625" style="4"/>
    <col min="5121" max="5121" width="5.5703125" style="4" customWidth="1"/>
    <col min="5122" max="5122" width="7" style="4" customWidth="1"/>
    <col min="5123" max="5123" width="5.140625" style="4" customWidth="1"/>
    <col min="5124" max="5124" width="4.7109375" style="4" customWidth="1"/>
    <col min="5125" max="5125" width="6" style="4" customWidth="1"/>
    <col min="5126" max="5126" width="60" style="4" customWidth="1"/>
    <col min="5127" max="5127" width="22" style="4" customWidth="1"/>
    <col min="5128" max="5128" width="22.28515625" style="4" bestFit="1" customWidth="1"/>
    <col min="5129" max="5129" width="0" style="4" hidden="1" customWidth="1"/>
    <col min="5130" max="5130" width="21.140625" style="4"/>
    <col min="5131" max="5131" width="20" style="4" bestFit="1" customWidth="1"/>
    <col min="5132" max="5132" width="19.85546875" style="4" customWidth="1"/>
    <col min="5133" max="5141" width="0" style="4" hidden="1" customWidth="1"/>
    <col min="5142" max="5142" width="20" style="4" bestFit="1" customWidth="1"/>
    <col min="5143" max="5143" width="19.140625" style="4" customWidth="1"/>
    <col min="5144" max="5376" width="21.140625" style="4"/>
    <col min="5377" max="5377" width="5.5703125" style="4" customWidth="1"/>
    <col min="5378" max="5378" width="7" style="4" customWidth="1"/>
    <col min="5379" max="5379" width="5.140625" style="4" customWidth="1"/>
    <col min="5380" max="5380" width="4.7109375" style="4" customWidth="1"/>
    <col min="5381" max="5381" width="6" style="4" customWidth="1"/>
    <col min="5382" max="5382" width="60" style="4" customWidth="1"/>
    <col min="5383" max="5383" width="22" style="4" customWidth="1"/>
    <col min="5384" max="5384" width="22.28515625" style="4" bestFit="1" customWidth="1"/>
    <col min="5385" max="5385" width="0" style="4" hidden="1" customWidth="1"/>
    <col min="5386" max="5386" width="21.140625" style="4"/>
    <col min="5387" max="5387" width="20" style="4" bestFit="1" customWidth="1"/>
    <col min="5388" max="5388" width="19.85546875" style="4" customWidth="1"/>
    <col min="5389" max="5397" width="0" style="4" hidden="1" customWidth="1"/>
    <col min="5398" max="5398" width="20" style="4" bestFit="1" customWidth="1"/>
    <col min="5399" max="5399" width="19.140625" style="4" customWidth="1"/>
    <col min="5400" max="5632" width="21.140625" style="4"/>
    <col min="5633" max="5633" width="5.5703125" style="4" customWidth="1"/>
    <col min="5634" max="5634" width="7" style="4" customWidth="1"/>
    <col min="5635" max="5635" width="5.140625" style="4" customWidth="1"/>
    <col min="5636" max="5636" width="4.7109375" style="4" customWidth="1"/>
    <col min="5637" max="5637" width="6" style="4" customWidth="1"/>
    <col min="5638" max="5638" width="60" style="4" customWidth="1"/>
    <col min="5639" max="5639" width="22" style="4" customWidth="1"/>
    <col min="5640" max="5640" width="22.28515625" style="4" bestFit="1" customWidth="1"/>
    <col min="5641" max="5641" width="0" style="4" hidden="1" customWidth="1"/>
    <col min="5642" max="5642" width="21.140625" style="4"/>
    <col min="5643" max="5643" width="20" style="4" bestFit="1" customWidth="1"/>
    <col min="5644" max="5644" width="19.85546875" style="4" customWidth="1"/>
    <col min="5645" max="5653" width="0" style="4" hidden="1" customWidth="1"/>
    <col min="5654" max="5654" width="20" style="4" bestFit="1" customWidth="1"/>
    <col min="5655" max="5655" width="19.140625" style="4" customWidth="1"/>
    <col min="5656" max="5888" width="21.140625" style="4"/>
    <col min="5889" max="5889" width="5.5703125" style="4" customWidth="1"/>
    <col min="5890" max="5890" width="7" style="4" customWidth="1"/>
    <col min="5891" max="5891" width="5.140625" style="4" customWidth="1"/>
    <col min="5892" max="5892" width="4.7109375" style="4" customWidth="1"/>
    <col min="5893" max="5893" width="6" style="4" customWidth="1"/>
    <col min="5894" max="5894" width="60" style="4" customWidth="1"/>
    <col min="5895" max="5895" width="22" style="4" customWidth="1"/>
    <col min="5896" max="5896" width="22.28515625" style="4" bestFit="1" customWidth="1"/>
    <col min="5897" max="5897" width="0" style="4" hidden="1" customWidth="1"/>
    <col min="5898" max="5898" width="21.140625" style="4"/>
    <col min="5899" max="5899" width="20" style="4" bestFit="1" customWidth="1"/>
    <col min="5900" max="5900" width="19.85546875" style="4" customWidth="1"/>
    <col min="5901" max="5909" width="0" style="4" hidden="1" customWidth="1"/>
    <col min="5910" max="5910" width="20" style="4" bestFit="1" customWidth="1"/>
    <col min="5911" max="5911" width="19.140625" style="4" customWidth="1"/>
    <col min="5912" max="6144" width="21.140625" style="4"/>
    <col min="6145" max="6145" width="5.5703125" style="4" customWidth="1"/>
    <col min="6146" max="6146" width="7" style="4" customWidth="1"/>
    <col min="6147" max="6147" width="5.140625" style="4" customWidth="1"/>
    <col min="6148" max="6148" width="4.7109375" style="4" customWidth="1"/>
    <col min="6149" max="6149" width="6" style="4" customWidth="1"/>
    <col min="6150" max="6150" width="60" style="4" customWidth="1"/>
    <col min="6151" max="6151" width="22" style="4" customWidth="1"/>
    <col min="6152" max="6152" width="22.28515625" style="4" bestFit="1" customWidth="1"/>
    <col min="6153" max="6153" width="0" style="4" hidden="1" customWidth="1"/>
    <col min="6154" max="6154" width="21.140625" style="4"/>
    <col min="6155" max="6155" width="20" style="4" bestFit="1" customWidth="1"/>
    <col min="6156" max="6156" width="19.85546875" style="4" customWidth="1"/>
    <col min="6157" max="6165" width="0" style="4" hidden="1" customWidth="1"/>
    <col min="6166" max="6166" width="20" style="4" bestFit="1" customWidth="1"/>
    <col min="6167" max="6167" width="19.140625" style="4" customWidth="1"/>
    <col min="6168" max="6400" width="21.140625" style="4"/>
    <col min="6401" max="6401" width="5.5703125" style="4" customWidth="1"/>
    <col min="6402" max="6402" width="7" style="4" customWidth="1"/>
    <col min="6403" max="6403" width="5.140625" style="4" customWidth="1"/>
    <col min="6404" max="6404" width="4.7109375" style="4" customWidth="1"/>
    <col min="6405" max="6405" width="6" style="4" customWidth="1"/>
    <col min="6406" max="6406" width="60" style="4" customWidth="1"/>
    <col min="6407" max="6407" width="22" style="4" customWidth="1"/>
    <col min="6408" max="6408" width="22.28515625" style="4" bestFit="1" customWidth="1"/>
    <col min="6409" max="6409" width="0" style="4" hidden="1" customWidth="1"/>
    <col min="6410" max="6410" width="21.140625" style="4"/>
    <col min="6411" max="6411" width="20" style="4" bestFit="1" customWidth="1"/>
    <col min="6412" max="6412" width="19.85546875" style="4" customWidth="1"/>
    <col min="6413" max="6421" width="0" style="4" hidden="1" customWidth="1"/>
    <col min="6422" max="6422" width="20" style="4" bestFit="1" customWidth="1"/>
    <col min="6423" max="6423" width="19.140625" style="4" customWidth="1"/>
    <col min="6424" max="6656" width="21.140625" style="4"/>
    <col min="6657" max="6657" width="5.5703125" style="4" customWidth="1"/>
    <col min="6658" max="6658" width="7" style="4" customWidth="1"/>
    <col min="6659" max="6659" width="5.140625" style="4" customWidth="1"/>
    <col min="6660" max="6660" width="4.7109375" style="4" customWidth="1"/>
    <col min="6661" max="6661" width="6" style="4" customWidth="1"/>
    <col min="6662" max="6662" width="60" style="4" customWidth="1"/>
    <col min="6663" max="6663" width="22" style="4" customWidth="1"/>
    <col min="6664" max="6664" width="22.28515625" style="4" bestFit="1" customWidth="1"/>
    <col min="6665" max="6665" width="0" style="4" hidden="1" customWidth="1"/>
    <col min="6666" max="6666" width="21.140625" style="4"/>
    <col min="6667" max="6667" width="20" style="4" bestFit="1" customWidth="1"/>
    <col min="6668" max="6668" width="19.85546875" style="4" customWidth="1"/>
    <col min="6669" max="6677" width="0" style="4" hidden="1" customWidth="1"/>
    <col min="6678" max="6678" width="20" style="4" bestFit="1" customWidth="1"/>
    <col min="6679" max="6679" width="19.140625" style="4" customWidth="1"/>
    <col min="6680" max="6912" width="21.140625" style="4"/>
    <col min="6913" max="6913" width="5.5703125" style="4" customWidth="1"/>
    <col min="6914" max="6914" width="7" style="4" customWidth="1"/>
    <col min="6915" max="6915" width="5.140625" style="4" customWidth="1"/>
    <col min="6916" max="6916" width="4.7109375" style="4" customWidth="1"/>
    <col min="6917" max="6917" width="6" style="4" customWidth="1"/>
    <col min="6918" max="6918" width="60" style="4" customWidth="1"/>
    <col min="6919" max="6919" width="22" style="4" customWidth="1"/>
    <col min="6920" max="6920" width="22.28515625" style="4" bestFit="1" customWidth="1"/>
    <col min="6921" max="6921" width="0" style="4" hidden="1" customWidth="1"/>
    <col min="6922" max="6922" width="21.140625" style="4"/>
    <col min="6923" max="6923" width="20" style="4" bestFit="1" customWidth="1"/>
    <col min="6924" max="6924" width="19.85546875" style="4" customWidth="1"/>
    <col min="6925" max="6933" width="0" style="4" hidden="1" customWidth="1"/>
    <col min="6934" max="6934" width="20" style="4" bestFit="1" customWidth="1"/>
    <col min="6935" max="6935" width="19.140625" style="4" customWidth="1"/>
    <col min="6936" max="7168" width="21.140625" style="4"/>
    <col min="7169" max="7169" width="5.5703125" style="4" customWidth="1"/>
    <col min="7170" max="7170" width="7" style="4" customWidth="1"/>
    <col min="7171" max="7171" width="5.140625" style="4" customWidth="1"/>
    <col min="7172" max="7172" width="4.7109375" style="4" customWidth="1"/>
    <col min="7173" max="7173" width="6" style="4" customWidth="1"/>
    <col min="7174" max="7174" width="60" style="4" customWidth="1"/>
    <col min="7175" max="7175" width="22" style="4" customWidth="1"/>
    <col min="7176" max="7176" width="22.28515625" style="4" bestFit="1" customWidth="1"/>
    <col min="7177" max="7177" width="0" style="4" hidden="1" customWidth="1"/>
    <col min="7178" max="7178" width="21.140625" style="4"/>
    <col min="7179" max="7179" width="20" style="4" bestFit="1" customWidth="1"/>
    <col min="7180" max="7180" width="19.85546875" style="4" customWidth="1"/>
    <col min="7181" max="7189" width="0" style="4" hidden="1" customWidth="1"/>
    <col min="7190" max="7190" width="20" style="4" bestFit="1" customWidth="1"/>
    <col min="7191" max="7191" width="19.140625" style="4" customWidth="1"/>
    <col min="7192" max="7424" width="21.140625" style="4"/>
    <col min="7425" max="7425" width="5.5703125" style="4" customWidth="1"/>
    <col min="7426" max="7426" width="7" style="4" customWidth="1"/>
    <col min="7427" max="7427" width="5.140625" style="4" customWidth="1"/>
    <col min="7428" max="7428" width="4.7109375" style="4" customWidth="1"/>
    <col min="7429" max="7429" width="6" style="4" customWidth="1"/>
    <col min="7430" max="7430" width="60" style="4" customWidth="1"/>
    <col min="7431" max="7431" width="22" style="4" customWidth="1"/>
    <col min="7432" max="7432" width="22.28515625" style="4" bestFit="1" customWidth="1"/>
    <col min="7433" max="7433" width="0" style="4" hidden="1" customWidth="1"/>
    <col min="7434" max="7434" width="21.140625" style="4"/>
    <col min="7435" max="7435" width="20" style="4" bestFit="1" customWidth="1"/>
    <col min="7436" max="7436" width="19.85546875" style="4" customWidth="1"/>
    <col min="7437" max="7445" width="0" style="4" hidden="1" customWidth="1"/>
    <col min="7446" max="7446" width="20" style="4" bestFit="1" customWidth="1"/>
    <col min="7447" max="7447" width="19.140625" style="4" customWidth="1"/>
    <col min="7448" max="7680" width="21.140625" style="4"/>
    <col min="7681" max="7681" width="5.5703125" style="4" customWidth="1"/>
    <col min="7682" max="7682" width="7" style="4" customWidth="1"/>
    <col min="7683" max="7683" width="5.140625" style="4" customWidth="1"/>
    <col min="7684" max="7684" width="4.7109375" style="4" customWidth="1"/>
    <col min="7685" max="7685" width="6" style="4" customWidth="1"/>
    <col min="7686" max="7686" width="60" style="4" customWidth="1"/>
    <col min="7687" max="7687" width="22" style="4" customWidth="1"/>
    <col min="7688" max="7688" width="22.28515625" style="4" bestFit="1" customWidth="1"/>
    <col min="7689" max="7689" width="0" style="4" hidden="1" customWidth="1"/>
    <col min="7690" max="7690" width="21.140625" style="4"/>
    <col min="7691" max="7691" width="20" style="4" bestFit="1" customWidth="1"/>
    <col min="7692" max="7692" width="19.85546875" style="4" customWidth="1"/>
    <col min="7693" max="7701" width="0" style="4" hidden="1" customWidth="1"/>
    <col min="7702" max="7702" width="20" style="4" bestFit="1" customWidth="1"/>
    <col min="7703" max="7703" width="19.140625" style="4" customWidth="1"/>
    <col min="7704" max="7936" width="21.140625" style="4"/>
    <col min="7937" max="7937" width="5.5703125" style="4" customWidth="1"/>
    <col min="7938" max="7938" width="7" style="4" customWidth="1"/>
    <col min="7939" max="7939" width="5.140625" style="4" customWidth="1"/>
    <col min="7940" max="7940" width="4.7109375" style="4" customWidth="1"/>
    <col min="7941" max="7941" width="6" style="4" customWidth="1"/>
    <col min="7942" max="7942" width="60" style="4" customWidth="1"/>
    <col min="7943" max="7943" width="22" style="4" customWidth="1"/>
    <col min="7944" max="7944" width="22.28515625" style="4" bestFit="1" customWidth="1"/>
    <col min="7945" max="7945" width="0" style="4" hidden="1" customWidth="1"/>
    <col min="7946" max="7946" width="21.140625" style="4"/>
    <col min="7947" max="7947" width="20" style="4" bestFit="1" customWidth="1"/>
    <col min="7948" max="7948" width="19.85546875" style="4" customWidth="1"/>
    <col min="7949" max="7957" width="0" style="4" hidden="1" customWidth="1"/>
    <col min="7958" max="7958" width="20" style="4" bestFit="1" customWidth="1"/>
    <col min="7959" max="7959" width="19.140625" style="4" customWidth="1"/>
    <col min="7960" max="8192" width="21.140625" style="4"/>
    <col min="8193" max="8193" width="5.5703125" style="4" customWidth="1"/>
    <col min="8194" max="8194" width="7" style="4" customWidth="1"/>
    <col min="8195" max="8195" width="5.140625" style="4" customWidth="1"/>
    <col min="8196" max="8196" width="4.7109375" style="4" customWidth="1"/>
    <col min="8197" max="8197" width="6" style="4" customWidth="1"/>
    <col min="8198" max="8198" width="60" style="4" customWidth="1"/>
    <col min="8199" max="8199" width="22" style="4" customWidth="1"/>
    <col min="8200" max="8200" width="22.28515625" style="4" bestFit="1" customWidth="1"/>
    <col min="8201" max="8201" width="0" style="4" hidden="1" customWidth="1"/>
    <col min="8202" max="8202" width="21.140625" style="4"/>
    <col min="8203" max="8203" width="20" style="4" bestFit="1" customWidth="1"/>
    <col min="8204" max="8204" width="19.85546875" style="4" customWidth="1"/>
    <col min="8205" max="8213" width="0" style="4" hidden="1" customWidth="1"/>
    <col min="8214" max="8214" width="20" style="4" bestFit="1" customWidth="1"/>
    <col min="8215" max="8215" width="19.140625" style="4" customWidth="1"/>
    <col min="8216" max="8448" width="21.140625" style="4"/>
    <col min="8449" max="8449" width="5.5703125" style="4" customWidth="1"/>
    <col min="8450" max="8450" width="7" style="4" customWidth="1"/>
    <col min="8451" max="8451" width="5.140625" style="4" customWidth="1"/>
    <col min="8452" max="8452" width="4.7109375" style="4" customWidth="1"/>
    <col min="8453" max="8453" width="6" style="4" customWidth="1"/>
    <col min="8454" max="8454" width="60" style="4" customWidth="1"/>
    <col min="8455" max="8455" width="22" style="4" customWidth="1"/>
    <col min="8456" max="8456" width="22.28515625" style="4" bestFit="1" customWidth="1"/>
    <col min="8457" max="8457" width="0" style="4" hidden="1" customWidth="1"/>
    <col min="8458" max="8458" width="21.140625" style="4"/>
    <col min="8459" max="8459" width="20" style="4" bestFit="1" customWidth="1"/>
    <col min="8460" max="8460" width="19.85546875" style="4" customWidth="1"/>
    <col min="8461" max="8469" width="0" style="4" hidden="1" customWidth="1"/>
    <col min="8470" max="8470" width="20" style="4" bestFit="1" customWidth="1"/>
    <col min="8471" max="8471" width="19.140625" style="4" customWidth="1"/>
    <col min="8472" max="8704" width="21.140625" style="4"/>
    <col min="8705" max="8705" width="5.5703125" style="4" customWidth="1"/>
    <col min="8706" max="8706" width="7" style="4" customWidth="1"/>
    <col min="8707" max="8707" width="5.140625" style="4" customWidth="1"/>
    <col min="8708" max="8708" width="4.7109375" style="4" customWidth="1"/>
    <col min="8709" max="8709" width="6" style="4" customWidth="1"/>
    <col min="8710" max="8710" width="60" style="4" customWidth="1"/>
    <col min="8711" max="8711" width="22" style="4" customWidth="1"/>
    <col min="8712" max="8712" width="22.28515625" style="4" bestFit="1" customWidth="1"/>
    <col min="8713" max="8713" width="0" style="4" hidden="1" customWidth="1"/>
    <col min="8714" max="8714" width="21.140625" style="4"/>
    <col min="8715" max="8715" width="20" style="4" bestFit="1" customWidth="1"/>
    <col min="8716" max="8716" width="19.85546875" style="4" customWidth="1"/>
    <col min="8717" max="8725" width="0" style="4" hidden="1" customWidth="1"/>
    <col min="8726" max="8726" width="20" style="4" bestFit="1" customWidth="1"/>
    <col min="8727" max="8727" width="19.140625" style="4" customWidth="1"/>
    <col min="8728" max="8960" width="21.140625" style="4"/>
    <col min="8961" max="8961" width="5.5703125" style="4" customWidth="1"/>
    <col min="8962" max="8962" width="7" style="4" customWidth="1"/>
    <col min="8963" max="8963" width="5.140625" style="4" customWidth="1"/>
    <col min="8964" max="8964" width="4.7109375" style="4" customWidth="1"/>
    <col min="8965" max="8965" width="6" style="4" customWidth="1"/>
    <col min="8966" max="8966" width="60" style="4" customWidth="1"/>
    <col min="8967" max="8967" width="22" style="4" customWidth="1"/>
    <col min="8968" max="8968" width="22.28515625" style="4" bestFit="1" customWidth="1"/>
    <col min="8969" max="8969" width="0" style="4" hidden="1" customWidth="1"/>
    <col min="8970" max="8970" width="21.140625" style="4"/>
    <col min="8971" max="8971" width="20" style="4" bestFit="1" customWidth="1"/>
    <col min="8972" max="8972" width="19.85546875" style="4" customWidth="1"/>
    <col min="8973" max="8981" width="0" style="4" hidden="1" customWidth="1"/>
    <col min="8982" max="8982" width="20" style="4" bestFit="1" customWidth="1"/>
    <col min="8983" max="8983" width="19.140625" style="4" customWidth="1"/>
    <col min="8984" max="9216" width="21.140625" style="4"/>
    <col min="9217" max="9217" width="5.5703125" style="4" customWidth="1"/>
    <col min="9218" max="9218" width="7" style="4" customWidth="1"/>
    <col min="9219" max="9219" width="5.140625" style="4" customWidth="1"/>
    <col min="9220" max="9220" width="4.7109375" style="4" customWidth="1"/>
    <col min="9221" max="9221" width="6" style="4" customWidth="1"/>
    <col min="9222" max="9222" width="60" style="4" customWidth="1"/>
    <col min="9223" max="9223" width="22" style="4" customWidth="1"/>
    <col min="9224" max="9224" width="22.28515625" style="4" bestFit="1" customWidth="1"/>
    <col min="9225" max="9225" width="0" style="4" hidden="1" customWidth="1"/>
    <col min="9226" max="9226" width="21.140625" style="4"/>
    <col min="9227" max="9227" width="20" style="4" bestFit="1" customWidth="1"/>
    <col min="9228" max="9228" width="19.85546875" style="4" customWidth="1"/>
    <col min="9229" max="9237" width="0" style="4" hidden="1" customWidth="1"/>
    <col min="9238" max="9238" width="20" style="4" bestFit="1" customWidth="1"/>
    <col min="9239" max="9239" width="19.140625" style="4" customWidth="1"/>
    <col min="9240" max="9472" width="21.140625" style="4"/>
    <col min="9473" max="9473" width="5.5703125" style="4" customWidth="1"/>
    <col min="9474" max="9474" width="7" style="4" customWidth="1"/>
    <col min="9475" max="9475" width="5.140625" style="4" customWidth="1"/>
    <col min="9476" max="9476" width="4.7109375" style="4" customWidth="1"/>
    <col min="9477" max="9477" width="6" style="4" customWidth="1"/>
    <col min="9478" max="9478" width="60" style="4" customWidth="1"/>
    <col min="9479" max="9479" width="22" style="4" customWidth="1"/>
    <col min="9480" max="9480" width="22.28515625" style="4" bestFit="1" customWidth="1"/>
    <col min="9481" max="9481" width="0" style="4" hidden="1" customWidth="1"/>
    <col min="9482" max="9482" width="21.140625" style="4"/>
    <col min="9483" max="9483" width="20" style="4" bestFit="1" customWidth="1"/>
    <col min="9484" max="9484" width="19.85546875" style="4" customWidth="1"/>
    <col min="9485" max="9493" width="0" style="4" hidden="1" customWidth="1"/>
    <col min="9494" max="9494" width="20" style="4" bestFit="1" customWidth="1"/>
    <col min="9495" max="9495" width="19.140625" style="4" customWidth="1"/>
    <col min="9496" max="9728" width="21.140625" style="4"/>
    <col min="9729" max="9729" width="5.5703125" style="4" customWidth="1"/>
    <col min="9730" max="9730" width="7" style="4" customWidth="1"/>
    <col min="9731" max="9731" width="5.140625" style="4" customWidth="1"/>
    <col min="9732" max="9732" width="4.7109375" style="4" customWidth="1"/>
    <col min="9733" max="9733" width="6" style="4" customWidth="1"/>
    <col min="9734" max="9734" width="60" style="4" customWidth="1"/>
    <col min="9735" max="9735" width="22" style="4" customWidth="1"/>
    <col min="9736" max="9736" width="22.28515625" style="4" bestFit="1" customWidth="1"/>
    <col min="9737" max="9737" width="0" style="4" hidden="1" customWidth="1"/>
    <col min="9738" max="9738" width="21.140625" style="4"/>
    <col min="9739" max="9739" width="20" style="4" bestFit="1" customWidth="1"/>
    <col min="9740" max="9740" width="19.85546875" style="4" customWidth="1"/>
    <col min="9741" max="9749" width="0" style="4" hidden="1" customWidth="1"/>
    <col min="9750" max="9750" width="20" style="4" bestFit="1" customWidth="1"/>
    <col min="9751" max="9751" width="19.140625" style="4" customWidth="1"/>
    <col min="9752" max="9984" width="21.140625" style="4"/>
    <col min="9985" max="9985" width="5.5703125" style="4" customWidth="1"/>
    <col min="9986" max="9986" width="7" style="4" customWidth="1"/>
    <col min="9987" max="9987" width="5.140625" style="4" customWidth="1"/>
    <col min="9988" max="9988" width="4.7109375" style="4" customWidth="1"/>
    <col min="9989" max="9989" width="6" style="4" customWidth="1"/>
    <col min="9990" max="9990" width="60" style="4" customWidth="1"/>
    <col min="9991" max="9991" width="22" style="4" customWidth="1"/>
    <col min="9992" max="9992" width="22.28515625" style="4" bestFit="1" customWidth="1"/>
    <col min="9993" max="9993" width="0" style="4" hidden="1" customWidth="1"/>
    <col min="9994" max="9994" width="21.140625" style="4"/>
    <col min="9995" max="9995" width="20" style="4" bestFit="1" customWidth="1"/>
    <col min="9996" max="9996" width="19.85546875" style="4" customWidth="1"/>
    <col min="9997" max="10005" width="0" style="4" hidden="1" customWidth="1"/>
    <col min="10006" max="10006" width="20" style="4" bestFit="1" customWidth="1"/>
    <col min="10007" max="10007" width="19.140625" style="4" customWidth="1"/>
    <col min="10008" max="10240" width="21.140625" style="4"/>
    <col min="10241" max="10241" width="5.5703125" style="4" customWidth="1"/>
    <col min="10242" max="10242" width="7" style="4" customWidth="1"/>
    <col min="10243" max="10243" width="5.140625" style="4" customWidth="1"/>
    <col min="10244" max="10244" width="4.7109375" style="4" customWidth="1"/>
    <col min="10245" max="10245" width="6" style="4" customWidth="1"/>
    <col min="10246" max="10246" width="60" style="4" customWidth="1"/>
    <col min="10247" max="10247" width="22" style="4" customWidth="1"/>
    <col min="10248" max="10248" width="22.28515625" style="4" bestFit="1" customWidth="1"/>
    <col min="10249" max="10249" width="0" style="4" hidden="1" customWidth="1"/>
    <col min="10250" max="10250" width="21.140625" style="4"/>
    <col min="10251" max="10251" width="20" style="4" bestFit="1" customWidth="1"/>
    <col min="10252" max="10252" width="19.85546875" style="4" customWidth="1"/>
    <col min="10253" max="10261" width="0" style="4" hidden="1" customWidth="1"/>
    <col min="10262" max="10262" width="20" style="4" bestFit="1" customWidth="1"/>
    <col min="10263" max="10263" width="19.140625" style="4" customWidth="1"/>
    <col min="10264" max="10496" width="21.140625" style="4"/>
    <col min="10497" max="10497" width="5.5703125" style="4" customWidth="1"/>
    <col min="10498" max="10498" width="7" style="4" customWidth="1"/>
    <col min="10499" max="10499" width="5.140625" style="4" customWidth="1"/>
    <col min="10500" max="10500" width="4.7109375" style="4" customWidth="1"/>
    <col min="10501" max="10501" width="6" style="4" customWidth="1"/>
    <col min="10502" max="10502" width="60" style="4" customWidth="1"/>
    <col min="10503" max="10503" width="22" style="4" customWidth="1"/>
    <col min="10504" max="10504" width="22.28515625" style="4" bestFit="1" customWidth="1"/>
    <col min="10505" max="10505" width="0" style="4" hidden="1" customWidth="1"/>
    <col min="10506" max="10506" width="21.140625" style="4"/>
    <col min="10507" max="10507" width="20" style="4" bestFit="1" customWidth="1"/>
    <col min="10508" max="10508" width="19.85546875" style="4" customWidth="1"/>
    <col min="10509" max="10517" width="0" style="4" hidden="1" customWidth="1"/>
    <col min="10518" max="10518" width="20" style="4" bestFit="1" customWidth="1"/>
    <col min="10519" max="10519" width="19.140625" style="4" customWidth="1"/>
    <col min="10520" max="10752" width="21.140625" style="4"/>
    <col min="10753" max="10753" width="5.5703125" style="4" customWidth="1"/>
    <col min="10754" max="10754" width="7" style="4" customWidth="1"/>
    <col min="10755" max="10755" width="5.140625" style="4" customWidth="1"/>
    <col min="10756" max="10756" width="4.7109375" style="4" customWidth="1"/>
    <col min="10757" max="10757" width="6" style="4" customWidth="1"/>
    <col min="10758" max="10758" width="60" style="4" customWidth="1"/>
    <col min="10759" max="10759" width="22" style="4" customWidth="1"/>
    <col min="10760" max="10760" width="22.28515625" style="4" bestFit="1" customWidth="1"/>
    <col min="10761" max="10761" width="0" style="4" hidden="1" customWidth="1"/>
    <col min="10762" max="10762" width="21.140625" style="4"/>
    <col min="10763" max="10763" width="20" style="4" bestFit="1" customWidth="1"/>
    <col min="10764" max="10764" width="19.85546875" style="4" customWidth="1"/>
    <col min="10765" max="10773" width="0" style="4" hidden="1" customWidth="1"/>
    <col min="10774" max="10774" width="20" style="4" bestFit="1" customWidth="1"/>
    <col min="10775" max="10775" width="19.140625" style="4" customWidth="1"/>
    <col min="10776" max="11008" width="21.140625" style="4"/>
    <col min="11009" max="11009" width="5.5703125" style="4" customWidth="1"/>
    <col min="11010" max="11010" width="7" style="4" customWidth="1"/>
    <col min="11011" max="11011" width="5.140625" style="4" customWidth="1"/>
    <col min="11012" max="11012" width="4.7109375" style="4" customWidth="1"/>
    <col min="11013" max="11013" width="6" style="4" customWidth="1"/>
    <col min="11014" max="11014" width="60" style="4" customWidth="1"/>
    <col min="11015" max="11015" width="22" style="4" customWidth="1"/>
    <col min="11016" max="11016" width="22.28515625" style="4" bestFit="1" customWidth="1"/>
    <col min="11017" max="11017" width="0" style="4" hidden="1" customWidth="1"/>
    <col min="11018" max="11018" width="21.140625" style="4"/>
    <col min="11019" max="11019" width="20" style="4" bestFit="1" customWidth="1"/>
    <col min="11020" max="11020" width="19.85546875" style="4" customWidth="1"/>
    <col min="11021" max="11029" width="0" style="4" hidden="1" customWidth="1"/>
    <col min="11030" max="11030" width="20" style="4" bestFit="1" customWidth="1"/>
    <col min="11031" max="11031" width="19.140625" style="4" customWidth="1"/>
    <col min="11032" max="11264" width="21.140625" style="4"/>
    <col min="11265" max="11265" width="5.5703125" style="4" customWidth="1"/>
    <col min="11266" max="11266" width="7" style="4" customWidth="1"/>
    <col min="11267" max="11267" width="5.140625" style="4" customWidth="1"/>
    <col min="11268" max="11268" width="4.7109375" style="4" customWidth="1"/>
    <col min="11269" max="11269" width="6" style="4" customWidth="1"/>
    <col min="11270" max="11270" width="60" style="4" customWidth="1"/>
    <col min="11271" max="11271" width="22" style="4" customWidth="1"/>
    <col min="11272" max="11272" width="22.28515625" style="4" bestFit="1" customWidth="1"/>
    <col min="11273" max="11273" width="0" style="4" hidden="1" customWidth="1"/>
    <col min="11274" max="11274" width="21.140625" style="4"/>
    <col min="11275" max="11275" width="20" style="4" bestFit="1" customWidth="1"/>
    <col min="11276" max="11276" width="19.85546875" style="4" customWidth="1"/>
    <col min="11277" max="11285" width="0" style="4" hidden="1" customWidth="1"/>
    <col min="11286" max="11286" width="20" style="4" bestFit="1" customWidth="1"/>
    <col min="11287" max="11287" width="19.140625" style="4" customWidth="1"/>
    <col min="11288" max="11520" width="21.140625" style="4"/>
    <col min="11521" max="11521" width="5.5703125" style="4" customWidth="1"/>
    <col min="11522" max="11522" width="7" style="4" customWidth="1"/>
    <col min="11523" max="11523" width="5.140625" style="4" customWidth="1"/>
    <col min="11524" max="11524" width="4.7109375" style="4" customWidth="1"/>
    <col min="11525" max="11525" width="6" style="4" customWidth="1"/>
    <col min="11526" max="11526" width="60" style="4" customWidth="1"/>
    <col min="11527" max="11527" width="22" style="4" customWidth="1"/>
    <col min="11528" max="11528" width="22.28515625" style="4" bestFit="1" customWidth="1"/>
    <col min="11529" max="11529" width="0" style="4" hidden="1" customWidth="1"/>
    <col min="11530" max="11530" width="21.140625" style="4"/>
    <col min="11531" max="11531" width="20" style="4" bestFit="1" customWidth="1"/>
    <col min="11532" max="11532" width="19.85546875" style="4" customWidth="1"/>
    <col min="11533" max="11541" width="0" style="4" hidden="1" customWidth="1"/>
    <col min="11542" max="11542" width="20" style="4" bestFit="1" customWidth="1"/>
    <col min="11543" max="11543" width="19.140625" style="4" customWidth="1"/>
    <col min="11544" max="11776" width="21.140625" style="4"/>
    <col min="11777" max="11777" width="5.5703125" style="4" customWidth="1"/>
    <col min="11778" max="11778" width="7" style="4" customWidth="1"/>
    <col min="11779" max="11779" width="5.140625" style="4" customWidth="1"/>
    <col min="11780" max="11780" width="4.7109375" style="4" customWidth="1"/>
    <col min="11781" max="11781" width="6" style="4" customWidth="1"/>
    <col min="11782" max="11782" width="60" style="4" customWidth="1"/>
    <col min="11783" max="11783" width="22" style="4" customWidth="1"/>
    <col min="11784" max="11784" width="22.28515625" style="4" bestFit="1" customWidth="1"/>
    <col min="11785" max="11785" width="0" style="4" hidden="1" customWidth="1"/>
    <col min="11786" max="11786" width="21.140625" style="4"/>
    <col min="11787" max="11787" width="20" style="4" bestFit="1" customWidth="1"/>
    <col min="11788" max="11788" width="19.85546875" style="4" customWidth="1"/>
    <col min="11789" max="11797" width="0" style="4" hidden="1" customWidth="1"/>
    <col min="11798" max="11798" width="20" style="4" bestFit="1" customWidth="1"/>
    <col min="11799" max="11799" width="19.140625" style="4" customWidth="1"/>
    <col min="11800" max="12032" width="21.140625" style="4"/>
    <col min="12033" max="12033" width="5.5703125" style="4" customWidth="1"/>
    <col min="12034" max="12034" width="7" style="4" customWidth="1"/>
    <col min="12035" max="12035" width="5.140625" style="4" customWidth="1"/>
    <col min="12036" max="12036" width="4.7109375" style="4" customWidth="1"/>
    <col min="12037" max="12037" width="6" style="4" customWidth="1"/>
    <col min="12038" max="12038" width="60" style="4" customWidth="1"/>
    <col min="12039" max="12039" width="22" style="4" customWidth="1"/>
    <col min="12040" max="12040" width="22.28515625" style="4" bestFit="1" customWidth="1"/>
    <col min="12041" max="12041" width="0" style="4" hidden="1" customWidth="1"/>
    <col min="12042" max="12042" width="21.140625" style="4"/>
    <col min="12043" max="12043" width="20" style="4" bestFit="1" customWidth="1"/>
    <col min="12044" max="12044" width="19.85546875" style="4" customWidth="1"/>
    <col min="12045" max="12053" width="0" style="4" hidden="1" customWidth="1"/>
    <col min="12054" max="12054" width="20" style="4" bestFit="1" customWidth="1"/>
    <col min="12055" max="12055" width="19.140625" style="4" customWidth="1"/>
    <col min="12056" max="12288" width="21.140625" style="4"/>
    <col min="12289" max="12289" width="5.5703125" style="4" customWidth="1"/>
    <col min="12290" max="12290" width="7" style="4" customWidth="1"/>
    <col min="12291" max="12291" width="5.140625" style="4" customWidth="1"/>
    <col min="12292" max="12292" width="4.7109375" style="4" customWidth="1"/>
    <col min="12293" max="12293" width="6" style="4" customWidth="1"/>
    <col min="12294" max="12294" width="60" style="4" customWidth="1"/>
    <col min="12295" max="12295" width="22" style="4" customWidth="1"/>
    <col min="12296" max="12296" width="22.28515625" style="4" bestFit="1" customWidth="1"/>
    <col min="12297" max="12297" width="0" style="4" hidden="1" customWidth="1"/>
    <col min="12298" max="12298" width="21.140625" style="4"/>
    <col min="12299" max="12299" width="20" style="4" bestFit="1" customWidth="1"/>
    <col min="12300" max="12300" width="19.85546875" style="4" customWidth="1"/>
    <col min="12301" max="12309" width="0" style="4" hidden="1" customWidth="1"/>
    <col min="12310" max="12310" width="20" style="4" bestFit="1" customWidth="1"/>
    <col min="12311" max="12311" width="19.140625" style="4" customWidth="1"/>
    <col min="12312" max="12544" width="21.140625" style="4"/>
    <col min="12545" max="12545" width="5.5703125" style="4" customWidth="1"/>
    <col min="12546" max="12546" width="7" style="4" customWidth="1"/>
    <col min="12547" max="12547" width="5.140625" style="4" customWidth="1"/>
    <col min="12548" max="12548" width="4.7109375" style="4" customWidth="1"/>
    <col min="12549" max="12549" width="6" style="4" customWidth="1"/>
    <col min="12550" max="12550" width="60" style="4" customWidth="1"/>
    <col min="12551" max="12551" width="22" style="4" customWidth="1"/>
    <col min="12552" max="12552" width="22.28515625" style="4" bestFit="1" customWidth="1"/>
    <col min="12553" max="12553" width="0" style="4" hidden="1" customWidth="1"/>
    <col min="12554" max="12554" width="21.140625" style="4"/>
    <col min="12555" max="12555" width="20" style="4" bestFit="1" customWidth="1"/>
    <col min="12556" max="12556" width="19.85546875" style="4" customWidth="1"/>
    <col min="12557" max="12565" width="0" style="4" hidden="1" customWidth="1"/>
    <col min="12566" max="12566" width="20" style="4" bestFit="1" customWidth="1"/>
    <col min="12567" max="12567" width="19.140625" style="4" customWidth="1"/>
    <col min="12568" max="12800" width="21.140625" style="4"/>
    <col min="12801" max="12801" width="5.5703125" style="4" customWidth="1"/>
    <col min="12802" max="12802" width="7" style="4" customWidth="1"/>
    <col min="12803" max="12803" width="5.140625" style="4" customWidth="1"/>
    <col min="12804" max="12804" width="4.7109375" style="4" customWidth="1"/>
    <col min="12805" max="12805" width="6" style="4" customWidth="1"/>
    <col min="12806" max="12806" width="60" style="4" customWidth="1"/>
    <col min="12807" max="12807" width="22" style="4" customWidth="1"/>
    <col min="12808" max="12808" width="22.28515625" style="4" bestFit="1" customWidth="1"/>
    <col min="12809" max="12809" width="0" style="4" hidden="1" customWidth="1"/>
    <col min="12810" max="12810" width="21.140625" style="4"/>
    <col min="12811" max="12811" width="20" style="4" bestFit="1" customWidth="1"/>
    <col min="12812" max="12812" width="19.85546875" style="4" customWidth="1"/>
    <col min="12813" max="12821" width="0" style="4" hidden="1" customWidth="1"/>
    <col min="12822" max="12822" width="20" style="4" bestFit="1" customWidth="1"/>
    <col min="12823" max="12823" width="19.140625" style="4" customWidth="1"/>
    <col min="12824" max="13056" width="21.140625" style="4"/>
    <col min="13057" max="13057" width="5.5703125" style="4" customWidth="1"/>
    <col min="13058" max="13058" width="7" style="4" customWidth="1"/>
    <col min="13059" max="13059" width="5.140625" style="4" customWidth="1"/>
    <col min="13060" max="13060" width="4.7109375" style="4" customWidth="1"/>
    <col min="13061" max="13061" width="6" style="4" customWidth="1"/>
    <col min="13062" max="13062" width="60" style="4" customWidth="1"/>
    <col min="13063" max="13063" width="22" style="4" customWidth="1"/>
    <col min="13064" max="13064" width="22.28515625" style="4" bestFit="1" customWidth="1"/>
    <col min="13065" max="13065" width="0" style="4" hidden="1" customWidth="1"/>
    <col min="13066" max="13066" width="21.140625" style="4"/>
    <col min="13067" max="13067" width="20" style="4" bestFit="1" customWidth="1"/>
    <col min="13068" max="13068" width="19.85546875" style="4" customWidth="1"/>
    <col min="13069" max="13077" width="0" style="4" hidden="1" customWidth="1"/>
    <col min="13078" max="13078" width="20" style="4" bestFit="1" customWidth="1"/>
    <col min="13079" max="13079" width="19.140625" style="4" customWidth="1"/>
    <col min="13080" max="13312" width="21.140625" style="4"/>
    <col min="13313" max="13313" width="5.5703125" style="4" customWidth="1"/>
    <col min="13314" max="13314" width="7" style="4" customWidth="1"/>
    <col min="13315" max="13315" width="5.140625" style="4" customWidth="1"/>
    <col min="13316" max="13316" width="4.7109375" style="4" customWidth="1"/>
    <col min="13317" max="13317" width="6" style="4" customWidth="1"/>
    <col min="13318" max="13318" width="60" style="4" customWidth="1"/>
    <col min="13319" max="13319" width="22" style="4" customWidth="1"/>
    <col min="13320" max="13320" width="22.28515625" style="4" bestFit="1" customWidth="1"/>
    <col min="13321" max="13321" width="0" style="4" hidden="1" customWidth="1"/>
    <col min="13322" max="13322" width="21.140625" style="4"/>
    <col min="13323" max="13323" width="20" style="4" bestFit="1" customWidth="1"/>
    <col min="13324" max="13324" width="19.85546875" style="4" customWidth="1"/>
    <col min="13325" max="13333" width="0" style="4" hidden="1" customWidth="1"/>
    <col min="13334" max="13334" width="20" style="4" bestFit="1" customWidth="1"/>
    <col min="13335" max="13335" width="19.140625" style="4" customWidth="1"/>
    <col min="13336" max="13568" width="21.140625" style="4"/>
    <col min="13569" max="13569" width="5.5703125" style="4" customWidth="1"/>
    <col min="13570" max="13570" width="7" style="4" customWidth="1"/>
    <col min="13571" max="13571" width="5.140625" style="4" customWidth="1"/>
    <col min="13572" max="13572" width="4.7109375" style="4" customWidth="1"/>
    <col min="13573" max="13573" width="6" style="4" customWidth="1"/>
    <col min="13574" max="13574" width="60" style="4" customWidth="1"/>
    <col min="13575" max="13575" width="22" style="4" customWidth="1"/>
    <col min="13576" max="13576" width="22.28515625" style="4" bestFit="1" customWidth="1"/>
    <col min="13577" max="13577" width="0" style="4" hidden="1" customWidth="1"/>
    <col min="13578" max="13578" width="21.140625" style="4"/>
    <col min="13579" max="13579" width="20" style="4" bestFit="1" customWidth="1"/>
    <col min="13580" max="13580" width="19.85546875" style="4" customWidth="1"/>
    <col min="13581" max="13589" width="0" style="4" hidden="1" customWidth="1"/>
    <col min="13590" max="13590" width="20" style="4" bestFit="1" customWidth="1"/>
    <col min="13591" max="13591" width="19.140625" style="4" customWidth="1"/>
    <col min="13592" max="13824" width="21.140625" style="4"/>
    <col min="13825" max="13825" width="5.5703125" style="4" customWidth="1"/>
    <col min="13826" max="13826" width="7" style="4" customWidth="1"/>
    <col min="13827" max="13827" width="5.140625" style="4" customWidth="1"/>
    <col min="13828" max="13828" width="4.7109375" style="4" customWidth="1"/>
    <col min="13829" max="13829" width="6" style="4" customWidth="1"/>
    <col min="13830" max="13830" width="60" style="4" customWidth="1"/>
    <col min="13831" max="13831" width="22" style="4" customWidth="1"/>
    <col min="13832" max="13832" width="22.28515625" style="4" bestFit="1" customWidth="1"/>
    <col min="13833" max="13833" width="0" style="4" hidden="1" customWidth="1"/>
    <col min="13834" max="13834" width="21.140625" style="4"/>
    <col min="13835" max="13835" width="20" style="4" bestFit="1" customWidth="1"/>
    <col min="13836" max="13836" width="19.85546875" style="4" customWidth="1"/>
    <col min="13837" max="13845" width="0" style="4" hidden="1" customWidth="1"/>
    <col min="13846" max="13846" width="20" style="4" bestFit="1" customWidth="1"/>
    <col min="13847" max="13847" width="19.140625" style="4" customWidth="1"/>
    <col min="13848" max="14080" width="21.140625" style="4"/>
    <col min="14081" max="14081" width="5.5703125" style="4" customWidth="1"/>
    <col min="14082" max="14082" width="7" style="4" customWidth="1"/>
    <col min="14083" max="14083" width="5.140625" style="4" customWidth="1"/>
    <col min="14084" max="14084" width="4.7109375" style="4" customWidth="1"/>
    <col min="14085" max="14085" width="6" style="4" customWidth="1"/>
    <col min="14086" max="14086" width="60" style="4" customWidth="1"/>
    <col min="14087" max="14087" width="22" style="4" customWidth="1"/>
    <col min="14088" max="14088" width="22.28515625" style="4" bestFit="1" customWidth="1"/>
    <col min="14089" max="14089" width="0" style="4" hidden="1" customWidth="1"/>
    <col min="14090" max="14090" width="21.140625" style="4"/>
    <col min="14091" max="14091" width="20" style="4" bestFit="1" customWidth="1"/>
    <col min="14092" max="14092" width="19.85546875" style="4" customWidth="1"/>
    <col min="14093" max="14101" width="0" style="4" hidden="1" customWidth="1"/>
    <col min="14102" max="14102" width="20" style="4" bestFit="1" customWidth="1"/>
    <col min="14103" max="14103" width="19.140625" style="4" customWidth="1"/>
    <col min="14104" max="14336" width="21.140625" style="4"/>
    <col min="14337" max="14337" width="5.5703125" style="4" customWidth="1"/>
    <col min="14338" max="14338" width="7" style="4" customWidth="1"/>
    <col min="14339" max="14339" width="5.140625" style="4" customWidth="1"/>
    <col min="14340" max="14340" width="4.7109375" style="4" customWidth="1"/>
    <col min="14341" max="14341" width="6" style="4" customWidth="1"/>
    <col min="14342" max="14342" width="60" style="4" customWidth="1"/>
    <col min="14343" max="14343" width="22" style="4" customWidth="1"/>
    <col min="14344" max="14344" width="22.28515625" style="4" bestFit="1" customWidth="1"/>
    <col min="14345" max="14345" width="0" style="4" hidden="1" customWidth="1"/>
    <col min="14346" max="14346" width="21.140625" style="4"/>
    <col min="14347" max="14347" width="20" style="4" bestFit="1" customWidth="1"/>
    <col min="14348" max="14348" width="19.85546875" style="4" customWidth="1"/>
    <col min="14349" max="14357" width="0" style="4" hidden="1" customWidth="1"/>
    <col min="14358" max="14358" width="20" style="4" bestFit="1" customWidth="1"/>
    <col min="14359" max="14359" width="19.140625" style="4" customWidth="1"/>
    <col min="14360" max="14592" width="21.140625" style="4"/>
    <col min="14593" max="14593" width="5.5703125" style="4" customWidth="1"/>
    <col min="14594" max="14594" width="7" style="4" customWidth="1"/>
    <col min="14595" max="14595" width="5.140625" style="4" customWidth="1"/>
    <col min="14596" max="14596" width="4.7109375" style="4" customWidth="1"/>
    <col min="14597" max="14597" width="6" style="4" customWidth="1"/>
    <col min="14598" max="14598" width="60" style="4" customWidth="1"/>
    <col min="14599" max="14599" width="22" style="4" customWidth="1"/>
    <col min="14600" max="14600" width="22.28515625" style="4" bestFit="1" customWidth="1"/>
    <col min="14601" max="14601" width="0" style="4" hidden="1" customWidth="1"/>
    <col min="14602" max="14602" width="21.140625" style="4"/>
    <col min="14603" max="14603" width="20" style="4" bestFit="1" customWidth="1"/>
    <col min="14604" max="14604" width="19.85546875" style="4" customWidth="1"/>
    <col min="14605" max="14613" width="0" style="4" hidden="1" customWidth="1"/>
    <col min="14614" max="14614" width="20" style="4" bestFit="1" customWidth="1"/>
    <col min="14615" max="14615" width="19.140625" style="4" customWidth="1"/>
    <col min="14616" max="14848" width="21.140625" style="4"/>
    <col min="14849" max="14849" width="5.5703125" style="4" customWidth="1"/>
    <col min="14850" max="14850" width="7" style="4" customWidth="1"/>
    <col min="14851" max="14851" width="5.140625" style="4" customWidth="1"/>
    <col min="14852" max="14852" width="4.7109375" style="4" customWidth="1"/>
    <col min="14853" max="14853" width="6" style="4" customWidth="1"/>
    <col min="14854" max="14854" width="60" style="4" customWidth="1"/>
    <col min="14855" max="14855" width="22" style="4" customWidth="1"/>
    <col min="14856" max="14856" width="22.28515625" style="4" bestFit="1" customWidth="1"/>
    <col min="14857" max="14857" width="0" style="4" hidden="1" customWidth="1"/>
    <col min="14858" max="14858" width="21.140625" style="4"/>
    <col min="14859" max="14859" width="20" style="4" bestFit="1" customWidth="1"/>
    <col min="14860" max="14860" width="19.85546875" style="4" customWidth="1"/>
    <col min="14861" max="14869" width="0" style="4" hidden="1" customWidth="1"/>
    <col min="14870" max="14870" width="20" style="4" bestFit="1" customWidth="1"/>
    <col min="14871" max="14871" width="19.140625" style="4" customWidth="1"/>
    <col min="14872" max="15104" width="21.140625" style="4"/>
    <col min="15105" max="15105" width="5.5703125" style="4" customWidth="1"/>
    <col min="15106" max="15106" width="7" style="4" customWidth="1"/>
    <col min="15107" max="15107" width="5.140625" style="4" customWidth="1"/>
    <col min="15108" max="15108" width="4.7109375" style="4" customWidth="1"/>
    <col min="15109" max="15109" width="6" style="4" customWidth="1"/>
    <col min="15110" max="15110" width="60" style="4" customWidth="1"/>
    <col min="15111" max="15111" width="22" style="4" customWidth="1"/>
    <col min="15112" max="15112" width="22.28515625" style="4" bestFit="1" customWidth="1"/>
    <col min="15113" max="15113" width="0" style="4" hidden="1" customWidth="1"/>
    <col min="15114" max="15114" width="21.140625" style="4"/>
    <col min="15115" max="15115" width="20" style="4" bestFit="1" customWidth="1"/>
    <col min="15116" max="15116" width="19.85546875" style="4" customWidth="1"/>
    <col min="15117" max="15125" width="0" style="4" hidden="1" customWidth="1"/>
    <col min="15126" max="15126" width="20" style="4" bestFit="1" customWidth="1"/>
    <col min="15127" max="15127" width="19.140625" style="4" customWidth="1"/>
    <col min="15128" max="15360" width="21.140625" style="4"/>
    <col min="15361" max="15361" width="5.5703125" style="4" customWidth="1"/>
    <col min="15362" max="15362" width="7" style="4" customWidth="1"/>
    <col min="15363" max="15363" width="5.140625" style="4" customWidth="1"/>
    <col min="15364" max="15364" width="4.7109375" style="4" customWidth="1"/>
    <col min="15365" max="15365" width="6" style="4" customWidth="1"/>
    <col min="15366" max="15366" width="60" style="4" customWidth="1"/>
    <col min="15367" max="15367" width="22" style="4" customWidth="1"/>
    <col min="15368" max="15368" width="22.28515625" style="4" bestFit="1" customWidth="1"/>
    <col min="15369" max="15369" width="0" style="4" hidden="1" customWidth="1"/>
    <col min="15370" max="15370" width="21.140625" style="4"/>
    <col min="15371" max="15371" width="20" style="4" bestFit="1" customWidth="1"/>
    <col min="15372" max="15372" width="19.85546875" style="4" customWidth="1"/>
    <col min="15373" max="15381" width="0" style="4" hidden="1" customWidth="1"/>
    <col min="15382" max="15382" width="20" style="4" bestFit="1" customWidth="1"/>
    <col min="15383" max="15383" width="19.140625" style="4" customWidth="1"/>
    <col min="15384" max="15616" width="21.140625" style="4"/>
    <col min="15617" max="15617" width="5.5703125" style="4" customWidth="1"/>
    <col min="15618" max="15618" width="7" style="4" customWidth="1"/>
    <col min="15619" max="15619" width="5.140625" style="4" customWidth="1"/>
    <col min="15620" max="15620" width="4.7109375" style="4" customWidth="1"/>
    <col min="15621" max="15621" width="6" style="4" customWidth="1"/>
    <col min="15622" max="15622" width="60" style="4" customWidth="1"/>
    <col min="15623" max="15623" width="22" style="4" customWidth="1"/>
    <col min="15624" max="15624" width="22.28515625" style="4" bestFit="1" customWidth="1"/>
    <col min="15625" max="15625" width="0" style="4" hidden="1" customWidth="1"/>
    <col min="15626" max="15626" width="21.140625" style="4"/>
    <col min="15627" max="15627" width="20" style="4" bestFit="1" customWidth="1"/>
    <col min="15628" max="15628" width="19.85546875" style="4" customWidth="1"/>
    <col min="15629" max="15637" width="0" style="4" hidden="1" customWidth="1"/>
    <col min="15638" max="15638" width="20" style="4" bestFit="1" customWidth="1"/>
    <col min="15639" max="15639" width="19.140625" style="4" customWidth="1"/>
    <col min="15640" max="15872" width="21.140625" style="4"/>
    <col min="15873" max="15873" width="5.5703125" style="4" customWidth="1"/>
    <col min="15874" max="15874" width="7" style="4" customWidth="1"/>
    <col min="15875" max="15875" width="5.140625" style="4" customWidth="1"/>
    <col min="15876" max="15876" width="4.7109375" style="4" customWidth="1"/>
    <col min="15877" max="15877" width="6" style="4" customWidth="1"/>
    <col min="15878" max="15878" width="60" style="4" customWidth="1"/>
    <col min="15879" max="15879" width="22" style="4" customWidth="1"/>
    <col min="15880" max="15880" width="22.28515625" style="4" bestFit="1" customWidth="1"/>
    <col min="15881" max="15881" width="0" style="4" hidden="1" customWidth="1"/>
    <col min="15882" max="15882" width="21.140625" style="4"/>
    <col min="15883" max="15883" width="20" style="4" bestFit="1" customWidth="1"/>
    <col min="15884" max="15884" width="19.85546875" style="4" customWidth="1"/>
    <col min="15885" max="15893" width="0" style="4" hidden="1" customWidth="1"/>
    <col min="15894" max="15894" width="20" style="4" bestFit="1" customWidth="1"/>
    <col min="15895" max="15895" width="19.140625" style="4" customWidth="1"/>
    <col min="15896" max="16128" width="21.140625" style="4"/>
    <col min="16129" max="16129" width="5.5703125" style="4" customWidth="1"/>
    <col min="16130" max="16130" width="7" style="4" customWidth="1"/>
    <col min="16131" max="16131" width="5.140625" style="4" customWidth="1"/>
    <col min="16132" max="16132" width="4.7109375" style="4" customWidth="1"/>
    <col min="16133" max="16133" width="6" style="4" customWidth="1"/>
    <col min="16134" max="16134" width="60" style="4" customWidth="1"/>
    <col min="16135" max="16135" width="22" style="4" customWidth="1"/>
    <col min="16136" max="16136" width="22.28515625" style="4" bestFit="1" customWidth="1"/>
    <col min="16137" max="16137" width="0" style="4" hidden="1" customWidth="1"/>
    <col min="16138" max="16138" width="21.140625" style="4"/>
    <col min="16139" max="16139" width="20" style="4" bestFit="1" customWidth="1"/>
    <col min="16140" max="16140" width="19.85546875" style="4" customWidth="1"/>
    <col min="16141" max="16149" width="0" style="4" hidden="1" customWidth="1"/>
    <col min="16150" max="16150" width="20" style="4" bestFit="1" customWidth="1"/>
    <col min="16151" max="16151" width="19.140625" style="4" customWidth="1"/>
    <col min="16152" max="16384" width="21.140625" style="4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7"/>
      <c r="L3" s="8"/>
      <c r="M3" s="8"/>
      <c r="N3" s="9"/>
      <c r="O3" s="8"/>
      <c r="P3" s="8"/>
      <c r="Q3" s="8"/>
      <c r="R3" s="8"/>
      <c r="S3" s="8"/>
      <c r="T3" s="10"/>
      <c r="U3" s="8"/>
      <c r="V3" s="11"/>
    </row>
    <row r="4" spans="1:23" ht="27" customHeight="1" x14ac:dyDescent="0.25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24.75" customHeight="1" x14ac:dyDescent="0.25">
      <c r="A5" s="12"/>
      <c r="B5" s="13"/>
      <c r="C5" s="13"/>
      <c r="D5" s="13"/>
      <c r="E5" s="14" t="s">
        <v>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3.25" customHeight="1" thickBot="1" x14ac:dyDescent="0.3">
      <c r="A6" s="15"/>
      <c r="B6" s="16"/>
      <c r="C6" s="16"/>
      <c r="D6" s="16"/>
      <c r="E6" s="14">
        <v>2023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3" s="25" customFormat="1" ht="45.75" customHeight="1" thickBot="1" x14ac:dyDescent="0.25">
      <c r="A7" s="17" t="s">
        <v>3</v>
      </c>
      <c r="B7" s="18" t="s">
        <v>4</v>
      </c>
      <c r="C7" s="19" t="s">
        <v>5</v>
      </c>
      <c r="D7" s="18" t="s">
        <v>6</v>
      </c>
      <c r="E7" s="19" t="s">
        <v>7</v>
      </c>
      <c r="F7" s="20" t="s">
        <v>8</v>
      </c>
      <c r="G7" s="21" t="s">
        <v>9</v>
      </c>
      <c r="H7" s="21" t="s">
        <v>10</v>
      </c>
      <c r="I7" s="22" t="s">
        <v>11</v>
      </c>
      <c r="J7" s="20" t="s">
        <v>12</v>
      </c>
      <c r="K7" s="23" t="s">
        <v>13</v>
      </c>
      <c r="L7" s="23" t="s">
        <v>14</v>
      </c>
      <c r="M7" s="23" t="s">
        <v>15</v>
      </c>
      <c r="N7" s="23" t="s">
        <v>16</v>
      </c>
      <c r="O7" s="23" t="s">
        <v>17</v>
      </c>
      <c r="P7" s="23" t="s">
        <v>18</v>
      </c>
      <c r="Q7" s="23" t="s">
        <v>19</v>
      </c>
      <c r="R7" s="23" t="s">
        <v>20</v>
      </c>
      <c r="S7" s="23" t="s">
        <v>21</v>
      </c>
      <c r="T7" s="23" t="s">
        <v>22</v>
      </c>
      <c r="U7" s="23" t="s">
        <v>23</v>
      </c>
      <c r="V7" s="24" t="s">
        <v>24</v>
      </c>
    </row>
    <row r="8" spans="1:23" s="34" customFormat="1" ht="42" customHeight="1" thickTop="1" thickBot="1" x14ac:dyDescent="0.25">
      <c r="A8" s="26"/>
      <c r="B8" s="27"/>
      <c r="C8" s="27"/>
      <c r="D8" s="27"/>
      <c r="E8" s="27"/>
      <c r="F8" s="28" t="s">
        <v>25</v>
      </c>
      <c r="G8" s="29">
        <f t="shared" ref="G8:U8" si="0">SUM(G9:G29)</f>
        <v>519101000</v>
      </c>
      <c r="H8" s="29">
        <f t="shared" si="0"/>
        <v>0</v>
      </c>
      <c r="I8" s="30">
        <f t="shared" si="0"/>
        <v>519101000</v>
      </c>
      <c r="J8" s="31">
        <f t="shared" si="0"/>
        <v>26893528.489999998</v>
      </c>
      <c r="K8" s="31">
        <f t="shared" si="0"/>
        <v>37560961.889999993</v>
      </c>
      <c r="L8" s="31">
        <f t="shared" si="0"/>
        <v>38337236.600000001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2">
        <f>SUM(J8:U8)</f>
        <v>102791726.97999999</v>
      </c>
      <c r="W8" s="33"/>
    </row>
    <row r="9" spans="1:23" s="46" customFormat="1" ht="26.25" customHeight="1" x14ac:dyDescent="0.2">
      <c r="A9" s="35">
        <v>2</v>
      </c>
      <c r="B9" s="36">
        <v>1</v>
      </c>
      <c r="C9" s="36">
        <v>1</v>
      </c>
      <c r="D9" s="36">
        <v>1</v>
      </c>
      <c r="E9" s="37" t="s">
        <v>26</v>
      </c>
      <c r="F9" s="38" t="s">
        <v>27</v>
      </c>
      <c r="G9" s="39">
        <f>228000000+10000000</f>
        <v>238000000</v>
      </c>
      <c r="H9" s="40">
        <v>0</v>
      </c>
      <c r="I9" s="41">
        <f>+G9+H9</f>
        <v>238000000</v>
      </c>
      <c r="J9" s="41">
        <v>18289400</v>
      </c>
      <c r="K9" s="42">
        <v>18264281.629999999</v>
      </c>
      <c r="L9" s="41">
        <v>18215400</v>
      </c>
      <c r="M9" s="41"/>
      <c r="N9" s="41"/>
      <c r="O9" s="41"/>
      <c r="P9" s="41"/>
      <c r="Q9" s="41"/>
      <c r="R9" s="41"/>
      <c r="S9" s="41"/>
      <c r="T9" s="43"/>
      <c r="U9" s="41"/>
      <c r="V9" s="44">
        <f>SUM(J9:U9)</f>
        <v>54769081.629999995</v>
      </c>
      <c r="W9" s="45"/>
    </row>
    <row r="10" spans="1:23" s="46" customFormat="1" ht="26.25" customHeight="1" x14ac:dyDescent="0.2">
      <c r="A10" s="47">
        <v>2</v>
      </c>
      <c r="B10" s="48">
        <v>1</v>
      </c>
      <c r="C10" s="48">
        <v>1</v>
      </c>
      <c r="D10" s="48">
        <v>2</v>
      </c>
      <c r="E10" s="49" t="s">
        <v>26</v>
      </c>
      <c r="F10" s="50" t="s">
        <v>28</v>
      </c>
      <c r="G10" s="39">
        <v>32328000</v>
      </c>
      <c r="H10" s="51">
        <v>0</v>
      </c>
      <c r="I10" s="41">
        <f t="shared" ref="I10:I29" si="1">+G10+H10</f>
        <v>32328000</v>
      </c>
      <c r="J10" s="52">
        <v>4018766.04</v>
      </c>
      <c r="K10" s="53">
        <v>3747000</v>
      </c>
      <c r="L10" s="52">
        <v>4892000</v>
      </c>
      <c r="M10" s="52"/>
      <c r="N10" s="52"/>
      <c r="O10" s="52"/>
      <c r="P10" s="52"/>
      <c r="Q10" s="52"/>
      <c r="R10" s="52"/>
      <c r="S10" s="52"/>
      <c r="T10" s="54"/>
      <c r="U10" s="52"/>
      <c r="V10" s="55">
        <f>SUM(J10:U10)</f>
        <v>12657766.039999999</v>
      </c>
      <c r="W10" s="45"/>
    </row>
    <row r="11" spans="1:23" s="46" customFormat="1" ht="26.25" customHeight="1" x14ac:dyDescent="0.2">
      <c r="A11" s="47">
        <v>2</v>
      </c>
      <c r="B11" s="48">
        <v>1</v>
      </c>
      <c r="C11" s="48">
        <v>1</v>
      </c>
      <c r="D11" s="48">
        <v>2</v>
      </c>
      <c r="E11" s="49" t="s">
        <v>29</v>
      </c>
      <c r="F11" s="50" t="s">
        <v>30</v>
      </c>
      <c r="G11" s="39">
        <v>7200000</v>
      </c>
      <c r="H11" s="51">
        <v>0</v>
      </c>
      <c r="I11" s="41">
        <f t="shared" si="1"/>
        <v>7200000</v>
      </c>
      <c r="J11" s="52">
        <v>0</v>
      </c>
      <c r="K11" s="53">
        <v>0</v>
      </c>
      <c r="L11" s="52">
        <v>0</v>
      </c>
      <c r="M11" s="52"/>
      <c r="N11" s="52"/>
      <c r="O11" s="52"/>
      <c r="P11" s="52"/>
      <c r="Q11" s="52"/>
      <c r="R11" s="52"/>
      <c r="S11" s="52"/>
      <c r="T11" s="54"/>
      <c r="U11" s="52"/>
      <c r="V11" s="55">
        <f>SUM(J11:U11)</f>
        <v>0</v>
      </c>
      <c r="W11" s="45"/>
    </row>
    <row r="12" spans="1:23" s="46" customFormat="1" ht="26.25" customHeight="1" x14ac:dyDescent="0.2">
      <c r="A12" s="47">
        <v>2</v>
      </c>
      <c r="B12" s="48">
        <v>1</v>
      </c>
      <c r="C12" s="48">
        <v>1</v>
      </c>
      <c r="D12" s="48">
        <v>2</v>
      </c>
      <c r="E12" s="49" t="s">
        <v>31</v>
      </c>
      <c r="F12" s="56" t="s">
        <v>32</v>
      </c>
      <c r="G12" s="39">
        <v>98662000</v>
      </c>
      <c r="H12" s="57">
        <v>0</v>
      </c>
      <c r="I12" s="41">
        <f t="shared" si="1"/>
        <v>98662000</v>
      </c>
      <c r="J12" s="52">
        <v>0</v>
      </c>
      <c r="K12" s="53">
        <f>5380000-5000</f>
        <v>5375000</v>
      </c>
      <c r="L12" s="58">
        <v>5985000</v>
      </c>
      <c r="M12" s="52"/>
      <c r="N12" s="52"/>
      <c r="O12" s="52"/>
      <c r="P12" s="52"/>
      <c r="Q12" s="52"/>
      <c r="R12" s="52"/>
      <c r="S12" s="52"/>
      <c r="T12" s="54"/>
      <c r="U12" s="52"/>
      <c r="V12" s="55">
        <f t="shared" ref="V12:V76" si="2">SUM(J12:U12)</f>
        <v>11360000</v>
      </c>
      <c r="W12" s="45"/>
    </row>
    <row r="13" spans="1:23" s="46" customFormat="1" ht="24.75" customHeight="1" x14ac:dyDescent="0.2">
      <c r="A13" s="47">
        <v>2</v>
      </c>
      <c r="B13" s="48">
        <v>1</v>
      </c>
      <c r="C13" s="48">
        <v>1</v>
      </c>
      <c r="D13" s="48">
        <v>3</v>
      </c>
      <c r="E13" s="49" t="s">
        <v>26</v>
      </c>
      <c r="F13" s="50" t="s">
        <v>33</v>
      </c>
      <c r="G13" s="39">
        <v>36411000</v>
      </c>
      <c r="H13" s="51">
        <v>0</v>
      </c>
      <c r="I13" s="41">
        <f t="shared" si="1"/>
        <v>36411000</v>
      </c>
      <c r="J13" s="52">
        <v>3034250</v>
      </c>
      <c r="K13" s="53">
        <v>2848250</v>
      </c>
      <c r="L13" s="52">
        <v>2672550</v>
      </c>
      <c r="M13" s="52"/>
      <c r="N13" s="52"/>
      <c r="O13" s="52"/>
      <c r="P13" s="52"/>
      <c r="Q13" s="52"/>
      <c r="R13" s="52"/>
      <c r="S13" s="52"/>
      <c r="T13" s="54"/>
      <c r="U13" s="52"/>
      <c r="V13" s="55">
        <f t="shared" si="2"/>
        <v>8555050</v>
      </c>
      <c r="W13" s="59"/>
    </row>
    <row r="14" spans="1:23" s="46" customFormat="1" ht="26.25" customHeight="1" x14ac:dyDescent="0.2">
      <c r="A14" s="47">
        <v>2</v>
      </c>
      <c r="B14" s="48">
        <v>1</v>
      </c>
      <c r="C14" s="48">
        <v>1</v>
      </c>
      <c r="D14" s="48">
        <v>4</v>
      </c>
      <c r="E14" s="49" t="s">
        <v>26</v>
      </c>
      <c r="F14" s="60" t="s">
        <v>34</v>
      </c>
      <c r="G14" s="39">
        <v>25000000</v>
      </c>
      <c r="H14" s="51">
        <v>0</v>
      </c>
      <c r="I14" s="41">
        <f t="shared" si="1"/>
        <v>25000000</v>
      </c>
      <c r="J14" s="52">
        <v>0</v>
      </c>
      <c r="K14" s="52">
        <v>0</v>
      </c>
      <c r="L14" s="52">
        <v>0</v>
      </c>
      <c r="M14" s="52"/>
      <c r="N14" s="52"/>
      <c r="O14" s="52"/>
      <c r="P14" s="52"/>
      <c r="Q14" s="52"/>
      <c r="R14" s="52"/>
      <c r="S14" s="52"/>
      <c r="T14" s="54"/>
      <c r="U14" s="52"/>
      <c r="V14" s="55">
        <f t="shared" si="2"/>
        <v>0</v>
      </c>
    </row>
    <row r="15" spans="1:23" s="46" customFormat="1" ht="26.25" customHeight="1" x14ac:dyDescent="0.2">
      <c r="A15" s="47">
        <v>2</v>
      </c>
      <c r="B15" s="48">
        <v>1</v>
      </c>
      <c r="C15" s="48">
        <v>1</v>
      </c>
      <c r="D15" s="48">
        <v>5</v>
      </c>
      <c r="E15" s="49" t="s">
        <v>35</v>
      </c>
      <c r="F15" s="50" t="s">
        <v>36</v>
      </c>
      <c r="G15" s="39">
        <v>3000000</v>
      </c>
      <c r="H15" s="51">
        <v>0</v>
      </c>
      <c r="I15" s="41">
        <f t="shared" si="1"/>
        <v>3000000</v>
      </c>
      <c r="J15" s="52">
        <v>392612.45</v>
      </c>
      <c r="K15" s="53">
        <v>1042384.28</v>
      </c>
      <c r="L15" s="52">
        <v>130772.39</v>
      </c>
      <c r="M15" s="52"/>
      <c r="N15" s="52"/>
      <c r="O15" s="52"/>
      <c r="P15" s="52"/>
      <c r="Q15" s="52"/>
      <c r="R15" s="52"/>
      <c r="S15" s="52"/>
      <c r="T15" s="54"/>
      <c r="U15" s="52"/>
      <c r="V15" s="55">
        <f t="shared" si="2"/>
        <v>1565769.1199999999</v>
      </c>
      <c r="W15" s="45"/>
    </row>
    <row r="16" spans="1:23" s="46" customFormat="1" ht="26.25" customHeight="1" x14ac:dyDescent="0.2">
      <c r="A16" s="47">
        <v>2</v>
      </c>
      <c r="B16" s="48">
        <v>1</v>
      </c>
      <c r="C16" s="48">
        <v>1</v>
      </c>
      <c r="D16" s="48">
        <v>6</v>
      </c>
      <c r="E16" s="49" t="s">
        <v>26</v>
      </c>
      <c r="F16" s="50" t="s">
        <v>37</v>
      </c>
      <c r="G16" s="39">
        <v>2000000</v>
      </c>
      <c r="H16" s="51">
        <v>0</v>
      </c>
      <c r="I16" s="41">
        <f t="shared" si="1"/>
        <v>2000000</v>
      </c>
      <c r="J16" s="52">
        <v>0</v>
      </c>
      <c r="K16" s="52">
        <v>0</v>
      </c>
      <c r="L16" s="52">
        <v>0</v>
      </c>
      <c r="M16" s="52"/>
      <c r="N16" s="52"/>
      <c r="O16" s="52"/>
      <c r="P16" s="52"/>
      <c r="Q16" s="52"/>
      <c r="R16" s="52"/>
      <c r="S16" s="52"/>
      <c r="T16" s="54"/>
      <c r="U16" s="52"/>
      <c r="V16" s="55">
        <f t="shared" si="2"/>
        <v>0</v>
      </c>
      <c r="W16" s="45"/>
    </row>
    <row r="17" spans="1:23" s="46" customFormat="1" ht="23.25" customHeight="1" x14ac:dyDescent="0.2">
      <c r="A17" s="47">
        <v>2</v>
      </c>
      <c r="B17" s="48">
        <v>1</v>
      </c>
      <c r="C17" s="48">
        <v>2</v>
      </c>
      <c r="D17" s="48">
        <v>2</v>
      </c>
      <c r="E17" s="49" t="s">
        <v>26</v>
      </c>
      <c r="F17" s="56" t="s">
        <v>38</v>
      </c>
      <c r="G17" s="39">
        <v>500000</v>
      </c>
      <c r="H17" s="57">
        <v>0</v>
      </c>
      <c r="I17" s="41">
        <f t="shared" si="1"/>
        <v>500000</v>
      </c>
      <c r="J17" s="52">
        <v>92000</v>
      </c>
      <c r="K17" s="53">
        <v>92000</v>
      </c>
      <c r="L17" s="52">
        <v>105000</v>
      </c>
      <c r="M17" s="52"/>
      <c r="N17" s="52"/>
      <c r="O17" s="52"/>
      <c r="P17" s="52"/>
      <c r="Q17" s="52"/>
      <c r="R17" s="52"/>
      <c r="S17" s="52"/>
      <c r="T17" s="54"/>
      <c r="U17" s="52"/>
      <c r="V17" s="55">
        <f>SUM(J17:U17)</f>
        <v>289000</v>
      </c>
      <c r="W17" s="45"/>
    </row>
    <row r="18" spans="1:23" s="46" customFormat="1" ht="22.5" hidden="1" customHeight="1" x14ac:dyDescent="0.2">
      <c r="A18" s="47">
        <v>2</v>
      </c>
      <c r="B18" s="48">
        <v>1</v>
      </c>
      <c r="C18" s="48">
        <v>2</v>
      </c>
      <c r="D18" s="48">
        <v>2</v>
      </c>
      <c r="E18" s="49" t="s">
        <v>39</v>
      </c>
      <c r="F18" s="60" t="s">
        <v>40</v>
      </c>
      <c r="G18" s="39">
        <v>0</v>
      </c>
      <c r="H18" s="57">
        <v>0</v>
      </c>
      <c r="I18" s="41">
        <f t="shared" si="1"/>
        <v>0</v>
      </c>
      <c r="J18" s="52">
        <v>0</v>
      </c>
      <c r="K18" s="52">
        <v>0</v>
      </c>
      <c r="L18" s="52">
        <v>0</v>
      </c>
      <c r="M18" s="52"/>
      <c r="N18" s="52"/>
      <c r="O18" s="52"/>
      <c r="P18" s="52"/>
      <c r="Q18" s="52"/>
      <c r="R18" s="52"/>
      <c r="S18" s="52"/>
      <c r="T18" s="54"/>
      <c r="U18" s="52"/>
      <c r="V18" s="55">
        <f>SUM(J18:U18)</f>
        <v>0</v>
      </c>
    </row>
    <row r="19" spans="1:23" s="46" customFormat="1" ht="21" customHeight="1" x14ac:dyDescent="0.2">
      <c r="A19" s="47">
        <v>2</v>
      </c>
      <c r="B19" s="48">
        <v>1</v>
      </c>
      <c r="C19" s="48">
        <v>2</v>
      </c>
      <c r="D19" s="48">
        <v>2</v>
      </c>
      <c r="E19" s="49" t="s">
        <v>29</v>
      </c>
      <c r="F19" s="56" t="s">
        <v>41</v>
      </c>
      <c r="G19" s="39">
        <v>12000000</v>
      </c>
      <c r="H19" s="57">
        <v>0</v>
      </c>
      <c r="I19" s="41">
        <f t="shared" si="1"/>
        <v>12000000</v>
      </c>
      <c r="J19" s="52">
        <v>856500</v>
      </c>
      <c r="K19" s="53">
        <v>856500</v>
      </c>
      <c r="L19" s="52">
        <v>878500</v>
      </c>
      <c r="M19" s="52"/>
      <c r="N19" s="52"/>
      <c r="O19" s="52"/>
      <c r="P19" s="52"/>
      <c r="Q19" s="52"/>
      <c r="R19" s="52"/>
      <c r="S19" s="52"/>
      <c r="T19" s="54"/>
      <c r="U19" s="52"/>
      <c r="V19" s="55">
        <f t="shared" si="2"/>
        <v>2591500</v>
      </c>
      <c r="W19" s="45"/>
    </row>
    <row r="20" spans="1:23" s="46" customFormat="1" ht="21" customHeight="1" x14ac:dyDescent="0.2">
      <c r="A20" s="47">
        <v>2</v>
      </c>
      <c r="B20" s="48">
        <v>1</v>
      </c>
      <c r="C20" s="48">
        <v>2</v>
      </c>
      <c r="D20" s="48">
        <v>2</v>
      </c>
      <c r="E20" s="49" t="s">
        <v>31</v>
      </c>
      <c r="F20" s="56" t="s">
        <v>42</v>
      </c>
      <c r="G20" s="39">
        <f>1000000</f>
        <v>1000000</v>
      </c>
      <c r="H20" s="57">
        <v>0</v>
      </c>
      <c r="I20" s="41">
        <f t="shared" si="1"/>
        <v>1000000</v>
      </c>
      <c r="J20" s="52">
        <v>0</v>
      </c>
      <c r="K20" s="52">
        <v>0</v>
      </c>
      <c r="L20" s="52">
        <v>0</v>
      </c>
      <c r="M20" s="52"/>
      <c r="N20" s="52"/>
      <c r="O20" s="52"/>
      <c r="P20" s="52"/>
      <c r="Q20" s="52"/>
      <c r="R20" s="52"/>
      <c r="S20" s="52"/>
      <c r="T20" s="54"/>
      <c r="U20" s="52"/>
      <c r="V20" s="55">
        <f t="shared" si="2"/>
        <v>0</v>
      </c>
    </row>
    <row r="21" spans="1:23" s="46" customFormat="1" ht="24" customHeight="1" x14ac:dyDescent="0.2">
      <c r="A21" s="47">
        <v>2</v>
      </c>
      <c r="B21" s="48">
        <v>1</v>
      </c>
      <c r="C21" s="48">
        <v>2</v>
      </c>
      <c r="D21" s="48">
        <v>2</v>
      </c>
      <c r="E21" s="49" t="s">
        <v>43</v>
      </c>
      <c r="F21" s="56" t="s">
        <v>44</v>
      </c>
      <c r="G21" s="39">
        <v>500000</v>
      </c>
      <c r="H21" s="57">
        <v>0</v>
      </c>
      <c r="I21" s="41">
        <f t="shared" si="1"/>
        <v>500000</v>
      </c>
      <c r="J21" s="52">
        <v>0</v>
      </c>
      <c r="K21" s="53">
        <v>0</v>
      </c>
      <c r="L21" s="52">
        <v>0</v>
      </c>
      <c r="M21" s="52"/>
      <c r="N21" s="52"/>
      <c r="O21" s="52"/>
      <c r="P21" s="52"/>
      <c r="Q21" s="52"/>
      <c r="R21" s="52"/>
      <c r="S21" s="52"/>
      <c r="T21" s="54"/>
      <c r="U21" s="52"/>
      <c r="V21" s="55">
        <f t="shared" si="2"/>
        <v>0</v>
      </c>
    </row>
    <row r="22" spans="1:23" s="46" customFormat="1" ht="27.75" customHeight="1" x14ac:dyDescent="0.2">
      <c r="A22" s="47">
        <v>2</v>
      </c>
      <c r="B22" s="48">
        <v>1</v>
      </c>
      <c r="C22" s="48">
        <v>2</v>
      </c>
      <c r="D22" s="48">
        <v>2</v>
      </c>
      <c r="E22" s="49" t="s">
        <v>45</v>
      </c>
      <c r="F22" s="56" t="s">
        <v>46</v>
      </c>
      <c r="G22" s="39">
        <v>2000000</v>
      </c>
      <c r="H22" s="57">
        <v>0</v>
      </c>
      <c r="I22" s="41">
        <f t="shared" si="1"/>
        <v>2000000</v>
      </c>
      <c r="J22" s="52">
        <v>0</v>
      </c>
      <c r="K22" s="52">
        <v>0</v>
      </c>
      <c r="L22" s="52">
        <v>0</v>
      </c>
      <c r="M22" s="52"/>
      <c r="N22" s="52"/>
      <c r="O22" s="52"/>
      <c r="P22" s="52"/>
      <c r="Q22" s="52"/>
      <c r="R22" s="52"/>
      <c r="S22" s="52"/>
      <c r="T22" s="54"/>
      <c r="U22" s="52"/>
      <c r="V22" s="55">
        <f t="shared" si="2"/>
        <v>0</v>
      </c>
    </row>
    <row r="23" spans="1:23" s="46" customFormat="1" ht="26.25" customHeight="1" x14ac:dyDescent="0.2">
      <c r="A23" s="47">
        <v>2</v>
      </c>
      <c r="B23" s="48">
        <v>1</v>
      </c>
      <c r="C23" s="48">
        <v>3</v>
      </c>
      <c r="D23" s="48">
        <v>1</v>
      </c>
      <c r="E23" s="49" t="s">
        <v>26</v>
      </c>
      <c r="F23" s="50" t="s">
        <v>47</v>
      </c>
      <c r="G23" s="39">
        <v>20000000</v>
      </c>
      <c r="H23" s="51">
        <v>0</v>
      </c>
      <c r="I23" s="41">
        <f t="shared" si="1"/>
        <v>20000000</v>
      </c>
      <c r="J23" s="52">
        <v>0</v>
      </c>
      <c r="K23" s="53">
        <v>1280000</v>
      </c>
      <c r="L23" s="52">
        <v>1480000</v>
      </c>
      <c r="M23" s="52"/>
      <c r="N23" s="52"/>
      <c r="O23" s="52"/>
      <c r="P23" s="52"/>
      <c r="Q23" s="52"/>
      <c r="R23" s="52"/>
      <c r="S23" s="52"/>
      <c r="T23" s="54"/>
      <c r="U23" s="52"/>
      <c r="V23" s="55">
        <f t="shared" si="2"/>
        <v>2760000</v>
      </c>
    </row>
    <row r="24" spans="1:23" s="46" customFormat="1" ht="26.25" customHeight="1" x14ac:dyDescent="0.2">
      <c r="A24" s="47">
        <v>2</v>
      </c>
      <c r="B24" s="48">
        <v>1</v>
      </c>
      <c r="C24" s="48">
        <v>3</v>
      </c>
      <c r="D24" s="48">
        <v>2</v>
      </c>
      <c r="E24" s="49" t="s">
        <v>26</v>
      </c>
      <c r="F24" s="50" t="s">
        <v>48</v>
      </c>
      <c r="G24" s="39">
        <v>2000000</v>
      </c>
      <c r="H24" s="51">
        <v>0</v>
      </c>
      <c r="I24" s="41">
        <f t="shared" si="1"/>
        <v>2000000</v>
      </c>
      <c r="J24" s="52">
        <v>210000</v>
      </c>
      <c r="K24" s="53">
        <v>210000</v>
      </c>
      <c r="L24" s="52">
        <v>210000</v>
      </c>
      <c r="M24" s="52"/>
      <c r="N24" s="52"/>
      <c r="O24" s="52"/>
      <c r="P24" s="52"/>
      <c r="Q24" s="52"/>
      <c r="R24" s="52"/>
      <c r="S24" s="52"/>
      <c r="T24" s="54"/>
      <c r="U24" s="52"/>
      <c r="V24" s="55">
        <f t="shared" si="2"/>
        <v>630000</v>
      </c>
    </row>
    <row r="25" spans="1:23" s="46" customFormat="1" ht="28.5" customHeight="1" x14ac:dyDescent="0.2">
      <c r="A25" s="47">
        <v>2</v>
      </c>
      <c r="B25" s="48">
        <v>1</v>
      </c>
      <c r="C25" s="48">
        <v>4</v>
      </c>
      <c r="D25" s="48">
        <v>2</v>
      </c>
      <c r="E25" s="49" t="s">
        <v>39</v>
      </c>
      <c r="F25" s="50" t="s">
        <v>49</v>
      </c>
      <c r="G25" s="39">
        <v>200000</v>
      </c>
      <c r="H25" s="51">
        <v>0</v>
      </c>
      <c r="I25" s="41">
        <f t="shared" si="1"/>
        <v>200000</v>
      </c>
      <c r="J25" s="52">
        <v>0</v>
      </c>
      <c r="K25" s="52">
        <v>0</v>
      </c>
      <c r="L25" s="52">
        <v>0</v>
      </c>
      <c r="M25" s="52"/>
      <c r="N25" s="52"/>
      <c r="O25" s="52"/>
      <c r="P25" s="52"/>
      <c r="Q25" s="52"/>
      <c r="R25" s="52"/>
      <c r="S25" s="52"/>
      <c r="T25" s="54"/>
      <c r="U25" s="52"/>
      <c r="V25" s="55">
        <f t="shared" si="2"/>
        <v>0</v>
      </c>
    </row>
    <row r="26" spans="1:23" s="46" customFormat="1" ht="27.75" customHeight="1" x14ac:dyDescent="0.2">
      <c r="A26" s="47">
        <v>2</v>
      </c>
      <c r="B26" s="48">
        <v>1</v>
      </c>
      <c r="C26" s="48">
        <v>4</v>
      </c>
      <c r="D26" s="48">
        <v>2</v>
      </c>
      <c r="E26" s="49" t="s">
        <v>50</v>
      </c>
      <c r="F26" s="50" t="s">
        <v>51</v>
      </c>
      <c r="G26" s="39">
        <v>3500000</v>
      </c>
      <c r="H26" s="51">
        <v>0</v>
      </c>
      <c r="I26" s="41">
        <f t="shared" si="1"/>
        <v>3500000</v>
      </c>
      <c r="J26" s="52">
        <v>0</v>
      </c>
      <c r="K26" s="52">
        <v>0</v>
      </c>
      <c r="L26" s="52">
        <v>0</v>
      </c>
      <c r="M26" s="52"/>
      <c r="N26" s="52"/>
      <c r="O26" s="52"/>
      <c r="P26" s="52"/>
      <c r="Q26" s="52"/>
      <c r="R26" s="52"/>
      <c r="S26" s="52"/>
      <c r="T26" s="54"/>
      <c r="U26" s="52"/>
      <c r="V26" s="55">
        <f t="shared" si="2"/>
        <v>0</v>
      </c>
    </row>
    <row r="27" spans="1:23" s="46" customFormat="1" ht="26.25" customHeight="1" x14ac:dyDescent="0.2">
      <c r="A27" s="47">
        <v>2</v>
      </c>
      <c r="B27" s="48">
        <v>1</v>
      </c>
      <c r="C27" s="48">
        <v>5</v>
      </c>
      <c r="D27" s="48">
        <v>1</v>
      </c>
      <c r="E27" s="49" t="s">
        <v>26</v>
      </c>
      <c r="F27" s="50" t="s">
        <v>52</v>
      </c>
      <c r="G27" s="39">
        <v>16000000</v>
      </c>
      <c r="H27" s="51">
        <v>0</v>
      </c>
      <c r="I27" s="41">
        <f t="shared" si="1"/>
        <v>16000000</v>
      </c>
      <c r="J27" s="52">
        <v>0</v>
      </c>
      <c r="K27" s="53">
        <v>1784644.51</v>
      </c>
      <c r="L27" s="52">
        <v>1748068.31</v>
      </c>
      <c r="M27" s="52"/>
      <c r="N27" s="52"/>
      <c r="O27" s="52"/>
      <c r="P27" s="52"/>
      <c r="Q27" s="52"/>
      <c r="R27" s="52"/>
      <c r="S27" s="52"/>
      <c r="T27" s="54"/>
      <c r="U27" s="52"/>
      <c r="V27" s="55">
        <f t="shared" si="2"/>
        <v>3532712.8200000003</v>
      </c>
    </row>
    <row r="28" spans="1:23" s="46" customFormat="1" ht="26.25" customHeight="1" x14ac:dyDescent="0.2">
      <c r="A28" s="47">
        <v>2</v>
      </c>
      <c r="B28" s="48">
        <v>1</v>
      </c>
      <c r="C28" s="48">
        <v>5</v>
      </c>
      <c r="D28" s="48">
        <v>2</v>
      </c>
      <c r="E28" s="49" t="s">
        <v>26</v>
      </c>
      <c r="F28" s="50" t="s">
        <v>53</v>
      </c>
      <c r="G28" s="39">
        <v>16300000</v>
      </c>
      <c r="H28" s="51">
        <v>0</v>
      </c>
      <c r="I28" s="41">
        <f t="shared" si="1"/>
        <v>16300000</v>
      </c>
      <c r="J28" s="52">
        <v>0</v>
      </c>
      <c r="K28" s="53">
        <v>1827019.29</v>
      </c>
      <c r="L28" s="52">
        <v>1790391.5</v>
      </c>
      <c r="M28" s="52"/>
      <c r="N28" s="52"/>
      <c r="O28" s="52"/>
      <c r="P28" s="52"/>
      <c r="Q28" s="52"/>
      <c r="R28" s="52"/>
      <c r="S28" s="52"/>
      <c r="T28" s="54"/>
      <c r="U28" s="52"/>
      <c r="V28" s="55">
        <f t="shared" si="2"/>
        <v>3617410.79</v>
      </c>
    </row>
    <row r="29" spans="1:23" s="46" customFormat="1" ht="26.25" customHeight="1" thickBot="1" x14ac:dyDescent="0.25">
      <c r="A29" s="61">
        <v>2</v>
      </c>
      <c r="B29" s="62">
        <v>1</v>
      </c>
      <c r="C29" s="62">
        <v>5</v>
      </c>
      <c r="D29" s="62">
        <v>3</v>
      </c>
      <c r="E29" s="63" t="s">
        <v>26</v>
      </c>
      <c r="F29" s="64" t="s">
        <v>54</v>
      </c>
      <c r="G29" s="39">
        <v>2500000</v>
      </c>
      <c r="H29" s="65">
        <v>0</v>
      </c>
      <c r="I29" s="41">
        <f t="shared" si="1"/>
        <v>2500000</v>
      </c>
      <c r="J29" s="66">
        <v>0</v>
      </c>
      <c r="K29" s="67">
        <v>233882.18</v>
      </c>
      <c r="L29" s="66">
        <v>229554.4</v>
      </c>
      <c r="M29" s="66"/>
      <c r="N29" s="66"/>
      <c r="O29" s="66"/>
      <c r="P29" s="66"/>
      <c r="Q29" s="66"/>
      <c r="R29" s="66"/>
      <c r="S29" s="66"/>
      <c r="T29" s="68"/>
      <c r="U29" s="66"/>
      <c r="V29" s="69">
        <f t="shared" si="2"/>
        <v>463436.57999999996</v>
      </c>
    </row>
    <row r="30" spans="1:23" s="46" customFormat="1" ht="8.25" customHeight="1" thickBot="1" x14ac:dyDescent="0.25">
      <c r="A30" s="70"/>
      <c r="B30" s="71"/>
      <c r="C30" s="71"/>
      <c r="D30" s="71"/>
      <c r="E30" s="71"/>
      <c r="F30" s="71"/>
      <c r="G30" s="72"/>
      <c r="H30" s="72"/>
      <c r="I30" s="73"/>
      <c r="J30" s="71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3"/>
      <c r="V30" s="75"/>
    </row>
    <row r="31" spans="1:23" s="46" customFormat="1" ht="28.5" customHeight="1" thickBot="1" x14ac:dyDescent="0.25">
      <c r="A31" s="76"/>
      <c r="B31" s="77"/>
      <c r="C31" s="77"/>
      <c r="D31" s="77"/>
      <c r="E31" s="77"/>
      <c r="F31" s="77" t="s">
        <v>55</v>
      </c>
      <c r="G31" s="78">
        <f t="shared" ref="G31:U31" si="3">SUM(G32:G76)</f>
        <v>93116388</v>
      </c>
      <c r="H31" s="78">
        <f t="shared" si="3"/>
        <v>0</v>
      </c>
      <c r="I31" s="79">
        <f t="shared" si="3"/>
        <v>93116388</v>
      </c>
      <c r="J31" s="79">
        <f t="shared" si="3"/>
        <v>4938450.58</v>
      </c>
      <c r="K31" s="80">
        <f t="shared" si="3"/>
        <v>8628926.1600000001</v>
      </c>
      <c r="L31" s="80">
        <f t="shared" si="3"/>
        <v>5170755.21</v>
      </c>
      <c r="M31" s="80">
        <f t="shared" si="3"/>
        <v>0</v>
      </c>
      <c r="N31" s="80">
        <f t="shared" si="3"/>
        <v>0</v>
      </c>
      <c r="O31" s="80">
        <f t="shared" si="3"/>
        <v>0</v>
      </c>
      <c r="P31" s="80">
        <f t="shared" si="3"/>
        <v>0</v>
      </c>
      <c r="Q31" s="80">
        <f t="shared" si="3"/>
        <v>0</v>
      </c>
      <c r="R31" s="80">
        <f t="shared" si="3"/>
        <v>0</v>
      </c>
      <c r="S31" s="80">
        <f t="shared" si="3"/>
        <v>0</v>
      </c>
      <c r="T31" s="81">
        <f t="shared" si="3"/>
        <v>0</v>
      </c>
      <c r="U31" s="80">
        <f t="shared" si="3"/>
        <v>0</v>
      </c>
      <c r="V31" s="82">
        <f>SUM(J31:U31)</f>
        <v>18738131.949999999</v>
      </c>
      <c r="W31" s="45"/>
    </row>
    <row r="32" spans="1:23" s="46" customFormat="1" ht="25.5" customHeight="1" x14ac:dyDescent="0.2">
      <c r="A32" s="35">
        <v>2</v>
      </c>
      <c r="B32" s="36">
        <v>2</v>
      </c>
      <c r="C32" s="36">
        <v>1</v>
      </c>
      <c r="D32" s="36">
        <v>2</v>
      </c>
      <c r="E32" s="37" t="s">
        <v>26</v>
      </c>
      <c r="F32" s="38" t="s">
        <v>56</v>
      </c>
      <c r="G32" s="39">
        <v>3200000</v>
      </c>
      <c r="H32" s="40">
        <v>0</v>
      </c>
      <c r="I32" s="41">
        <f t="shared" ref="I32:I76" si="4">+G32+H32</f>
        <v>3200000</v>
      </c>
      <c r="J32" s="83">
        <v>489712.31</v>
      </c>
      <c r="K32" s="41">
        <v>234794.08</v>
      </c>
      <c r="L32" s="41">
        <v>339154.43</v>
      </c>
      <c r="M32" s="41"/>
      <c r="N32" s="41"/>
      <c r="O32" s="41"/>
      <c r="P32" s="41"/>
      <c r="Q32" s="41"/>
      <c r="R32" s="41"/>
      <c r="S32" s="41"/>
      <c r="T32" s="43"/>
      <c r="U32" s="41"/>
      <c r="V32" s="44">
        <f t="shared" si="2"/>
        <v>1063660.82</v>
      </c>
      <c r="W32" s="45"/>
    </row>
    <row r="33" spans="1:23" s="46" customFormat="1" ht="24.75" customHeight="1" x14ac:dyDescent="0.2">
      <c r="A33" s="47">
        <v>2</v>
      </c>
      <c r="B33" s="48">
        <v>2</v>
      </c>
      <c r="C33" s="48">
        <v>1</v>
      </c>
      <c r="D33" s="48">
        <v>3</v>
      </c>
      <c r="E33" s="49" t="s">
        <v>26</v>
      </c>
      <c r="F33" s="50" t="s">
        <v>57</v>
      </c>
      <c r="G33" s="39">
        <v>350000</v>
      </c>
      <c r="H33" s="51">
        <v>0</v>
      </c>
      <c r="I33" s="41">
        <f t="shared" si="4"/>
        <v>350000</v>
      </c>
      <c r="J33" s="84">
        <v>22059.95</v>
      </c>
      <c r="K33" s="52">
        <v>20909.2</v>
      </c>
      <c r="L33" s="52">
        <v>22700.080000000002</v>
      </c>
      <c r="M33" s="52"/>
      <c r="N33" s="52"/>
      <c r="O33" s="52"/>
      <c r="P33" s="52"/>
      <c r="Q33" s="52"/>
      <c r="R33" s="52"/>
      <c r="S33" s="52"/>
      <c r="T33" s="54"/>
      <c r="U33" s="52"/>
      <c r="V33" s="55">
        <f t="shared" si="2"/>
        <v>65669.23000000001</v>
      </c>
    </row>
    <row r="34" spans="1:23" s="46" customFormat="1" ht="25.5" customHeight="1" x14ac:dyDescent="0.2">
      <c r="A34" s="47">
        <v>2</v>
      </c>
      <c r="B34" s="48">
        <v>2</v>
      </c>
      <c r="C34" s="48">
        <v>1</v>
      </c>
      <c r="D34" s="48">
        <v>5</v>
      </c>
      <c r="E34" s="49" t="s">
        <v>26</v>
      </c>
      <c r="F34" s="50" t="s">
        <v>58</v>
      </c>
      <c r="G34" s="39">
        <v>900000</v>
      </c>
      <c r="H34" s="51">
        <v>0</v>
      </c>
      <c r="I34" s="41">
        <f t="shared" si="4"/>
        <v>900000</v>
      </c>
      <c r="J34" s="84">
        <v>138136.59</v>
      </c>
      <c r="K34" s="52">
        <v>132311</v>
      </c>
      <c r="L34" s="52">
        <v>161947.19</v>
      </c>
      <c r="M34" s="52"/>
      <c r="N34" s="52"/>
      <c r="O34" s="52"/>
      <c r="P34" s="52"/>
      <c r="Q34" s="52"/>
      <c r="R34" s="52"/>
      <c r="S34" s="52"/>
      <c r="T34" s="54"/>
      <c r="U34" s="52"/>
      <c r="V34" s="55">
        <f t="shared" si="2"/>
        <v>432394.77999999997</v>
      </c>
    </row>
    <row r="35" spans="1:23" s="46" customFormat="1" ht="25.5" customHeight="1" x14ac:dyDescent="0.2">
      <c r="A35" s="47">
        <v>2</v>
      </c>
      <c r="B35" s="48">
        <v>2</v>
      </c>
      <c r="C35" s="48">
        <v>1</v>
      </c>
      <c r="D35" s="48">
        <v>6</v>
      </c>
      <c r="E35" s="49" t="s">
        <v>26</v>
      </c>
      <c r="F35" s="50" t="s">
        <v>59</v>
      </c>
      <c r="G35" s="39">
        <v>6000000</v>
      </c>
      <c r="H35" s="51">
        <v>0</v>
      </c>
      <c r="I35" s="41">
        <f t="shared" si="4"/>
        <v>6000000</v>
      </c>
      <c r="J35" s="84">
        <v>444908.24</v>
      </c>
      <c r="K35" s="52">
        <v>324788.78000000003</v>
      </c>
      <c r="L35" s="52">
        <v>322597.58</v>
      </c>
      <c r="M35" s="52"/>
      <c r="N35" s="52"/>
      <c r="O35" s="52"/>
      <c r="P35" s="52"/>
      <c r="Q35" s="52"/>
      <c r="R35" s="52"/>
      <c r="S35" s="52"/>
      <c r="T35" s="54"/>
      <c r="U35" s="52"/>
      <c r="V35" s="55">
        <f>SUM(J35:U35)</f>
        <v>1092294.6000000001</v>
      </c>
      <c r="W35" s="45"/>
    </row>
    <row r="36" spans="1:23" s="46" customFormat="1" ht="25.5" customHeight="1" x14ac:dyDescent="0.2">
      <c r="A36" s="47">
        <v>2</v>
      </c>
      <c r="B36" s="48">
        <v>2</v>
      </c>
      <c r="C36" s="48">
        <v>1</v>
      </c>
      <c r="D36" s="48">
        <v>7</v>
      </c>
      <c r="E36" s="49" t="s">
        <v>26</v>
      </c>
      <c r="F36" s="50" t="s">
        <v>60</v>
      </c>
      <c r="G36" s="39">
        <v>500000</v>
      </c>
      <c r="H36" s="51">
        <v>0</v>
      </c>
      <c r="I36" s="41">
        <f t="shared" si="4"/>
        <v>500000</v>
      </c>
      <c r="J36" s="84">
        <v>151999.34</v>
      </c>
      <c r="K36" s="52">
        <v>12050</v>
      </c>
      <c r="L36" s="52">
        <v>9950</v>
      </c>
      <c r="M36" s="52"/>
      <c r="N36" s="52"/>
      <c r="O36" s="52"/>
      <c r="P36" s="52"/>
      <c r="Q36" s="52"/>
      <c r="R36" s="52"/>
      <c r="S36" s="52"/>
      <c r="T36" s="54"/>
      <c r="U36" s="52"/>
      <c r="V36" s="55">
        <f t="shared" si="2"/>
        <v>173999.34</v>
      </c>
    </row>
    <row r="37" spans="1:23" s="46" customFormat="1" ht="25.5" customHeight="1" x14ac:dyDescent="0.2">
      <c r="A37" s="47">
        <v>2</v>
      </c>
      <c r="B37" s="48">
        <v>2</v>
      </c>
      <c r="C37" s="48">
        <v>1</v>
      </c>
      <c r="D37" s="48">
        <v>8</v>
      </c>
      <c r="E37" s="49" t="s">
        <v>26</v>
      </c>
      <c r="F37" s="50" t="s">
        <v>61</v>
      </c>
      <c r="G37" s="39">
        <v>117385</v>
      </c>
      <c r="H37" s="51">
        <v>0</v>
      </c>
      <c r="I37" s="41">
        <f t="shared" si="4"/>
        <v>117385</v>
      </c>
      <c r="J37" s="84">
        <v>7375</v>
      </c>
      <c r="K37" s="52">
        <v>7375</v>
      </c>
      <c r="L37" s="52">
        <v>8241</v>
      </c>
      <c r="M37" s="52"/>
      <c r="N37" s="52"/>
      <c r="O37" s="52"/>
      <c r="P37" s="52"/>
      <c r="Q37" s="52"/>
      <c r="R37" s="52"/>
      <c r="S37" s="52"/>
      <c r="T37" s="54"/>
      <c r="U37" s="52"/>
      <c r="V37" s="55">
        <f t="shared" si="2"/>
        <v>22991</v>
      </c>
    </row>
    <row r="38" spans="1:23" s="46" customFormat="1" ht="25.5" customHeight="1" x14ac:dyDescent="0.2">
      <c r="A38" s="47">
        <v>2</v>
      </c>
      <c r="B38" s="48">
        <v>2</v>
      </c>
      <c r="C38" s="48">
        <v>2</v>
      </c>
      <c r="D38" s="48">
        <v>1</v>
      </c>
      <c r="E38" s="49" t="s">
        <v>26</v>
      </c>
      <c r="F38" s="50" t="s">
        <v>62</v>
      </c>
      <c r="G38" s="39">
        <v>20000000</v>
      </c>
      <c r="H38" s="51">
        <v>0</v>
      </c>
      <c r="I38" s="41">
        <f t="shared" si="4"/>
        <v>20000000</v>
      </c>
      <c r="J38" s="84">
        <v>1397330.8</v>
      </c>
      <c r="K38" s="52">
        <v>4613666</v>
      </c>
      <c r="L38" s="52">
        <v>1092200</v>
      </c>
      <c r="M38" s="52"/>
      <c r="N38" s="52"/>
      <c r="O38" s="52"/>
      <c r="P38" s="52"/>
      <c r="Q38" s="52"/>
      <c r="R38" s="52"/>
      <c r="S38" s="52"/>
      <c r="T38" s="54"/>
      <c r="U38" s="52"/>
      <c r="V38" s="55">
        <f t="shared" si="2"/>
        <v>7103196.7999999998</v>
      </c>
    </row>
    <row r="39" spans="1:23" s="46" customFormat="1" ht="25.5" customHeight="1" x14ac:dyDescent="0.2">
      <c r="A39" s="47">
        <v>2</v>
      </c>
      <c r="B39" s="48">
        <v>2</v>
      </c>
      <c r="C39" s="48">
        <v>2</v>
      </c>
      <c r="D39" s="48">
        <v>2</v>
      </c>
      <c r="E39" s="49" t="s">
        <v>26</v>
      </c>
      <c r="F39" s="50" t="s">
        <v>63</v>
      </c>
      <c r="G39" s="39">
        <v>3000000</v>
      </c>
      <c r="H39" s="51">
        <v>0</v>
      </c>
      <c r="I39" s="41">
        <f t="shared" si="4"/>
        <v>3000000</v>
      </c>
      <c r="J39" s="84">
        <v>379129.22</v>
      </c>
      <c r="K39" s="52">
        <v>162869.5</v>
      </c>
      <c r="L39" s="52">
        <v>337893</v>
      </c>
      <c r="M39" s="52"/>
      <c r="N39" s="52"/>
      <c r="O39" s="52"/>
      <c r="P39" s="52"/>
      <c r="Q39" s="52"/>
      <c r="R39" s="52"/>
      <c r="S39" s="52"/>
      <c r="T39" s="54"/>
      <c r="U39" s="52"/>
      <c r="V39" s="55">
        <f t="shared" si="2"/>
        <v>879891.72</v>
      </c>
    </row>
    <row r="40" spans="1:23" s="46" customFormat="1" ht="25.5" customHeight="1" x14ac:dyDescent="0.2">
      <c r="A40" s="47">
        <v>2</v>
      </c>
      <c r="B40" s="48">
        <v>2</v>
      </c>
      <c r="C40" s="48">
        <v>3</v>
      </c>
      <c r="D40" s="48">
        <v>1</v>
      </c>
      <c r="E40" s="49" t="s">
        <v>26</v>
      </c>
      <c r="F40" s="50" t="s">
        <v>64</v>
      </c>
      <c r="G40" s="39">
        <v>2000000</v>
      </c>
      <c r="H40" s="51">
        <v>0</v>
      </c>
      <c r="I40" s="41">
        <f t="shared" si="4"/>
        <v>2000000</v>
      </c>
      <c r="J40" s="84">
        <v>105360</v>
      </c>
      <c r="K40" s="52">
        <v>514793.68</v>
      </c>
      <c r="L40" s="52">
        <v>153920</v>
      </c>
      <c r="M40" s="52"/>
      <c r="N40" s="52"/>
      <c r="O40" s="52"/>
      <c r="P40" s="52"/>
      <c r="Q40" s="52"/>
      <c r="R40" s="52"/>
      <c r="S40" s="52"/>
      <c r="T40" s="54"/>
      <c r="U40" s="52"/>
      <c r="V40" s="55">
        <f t="shared" si="2"/>
        <v>774073.67999999993</v>
      </c>
    </row>
    <row r="41" spans="1:23" s="46" customFormat="1" ht="25.5" customHeight="1" x14ac:dyDescent="0.2">
      <c r="A41" s="47">
        <v>2</v>
      </c>
      <c r="B41" s="48">
        <v>2</v>
      </c>
      <c r="C41" s="48">
        <v>3</v>
      </c>
      <c r="D41" s="48">
        <v>1</v>
      </c>
      <c r="E41" s="49" t="s">
        <v>39</v>
      </c>
      <c r="F41" s="50" t="s">
        <v>65</v>
      </c>
      <c r="G41" s="39">
        <v>800000</v>
      </c>
      <c r="H41" s="51">
        <v>0</v>
      </c>
      <c r="I41" s="41">
        <f t="shared" si="4"/>
        <v>800000</v>
      </c>
      <c r="J41" s="84">
        <v>0</v>
      </c>
      <c r="K41" s="52">
        <v>0</v>
      </c>
      <c r="L41" s="52">
        <v>684979.33</v>
      </c>
      <c r="M41" s="52"/>
      <c r="N41" s="52"/>
      <c r="O41" s="52"/>
      <c r="P41" s="52"/>
      <c r="Q41" s="52"/>
      <c r="R41" s="52"/>
      <c r="S41" s="52"/>
      <c r="T41" s="54"/>
      <c r="U41" s="52"/>
      <c r="V41" s="55">
        <f>SUM(J41:U41)</f>
        <v>684979.33</v>
      </c>
    </row>
    <row r="42" spans="1:23" s="46" customFormat="1" ht="25.5" customHeight="1" x14ac:dyDescent="0.2">
      <c r="A42" s="47">
        <v>2</v>
      </c>
      <c r="B42" s="48">
        <v>2</v>
      </c>
      <c r="C42" s="48">
        <v>4</v>
      </c>
      <c r="D42" s="48">
        <v>1</v>
      </c>
      <c r="E42" s="49" t="s">
        <v>26</v>
      </c>
      <c r="F42" s="50" t="s">
        <v>66</v>
      </c>
      <c r="G42" s="39">
        <v>500000</v>
      </c>
      <c r="H42" s="51">
        <v>-100000</v>
      </c>
      <c r="I42" s="41">
        <f t="shared" si="4"/>
        <v>400000</v>
      </c>
      <c r="J42" s="84">
        <v>0</v>
      </c>
      <c r="K42" s="52">
        <v>0</v>
      </c>
      <c r="L42" s="52">
        <v>0</v>
      </c>
      <c r="M42" s="52"/>
      <c r="N42" s="52"/>
      <c r="O42" s="52"/>
      <c r="P42" s="52"/>
      <c r="Q42" s="52"/>
      <c r="R42" s="52"/>
      <c r="S42" s="52"/>
      <c r="T42" s="54"/>
      <c r="U42" s="52"/>
      <c r="V42" s="55">
        <f t="shared" si="2"/>
        <v>0</v>
      </c>
      <c r="W42" s="45"/>
    </row>
    <row r="43" spans="1:23" s="46" customFormat="1" ht="21" customHeight="1" x14ac:dyDescent="0.2">
      <c r="A43" s="47">
        <v>2</v>
      </c>
      <c r="B43" s="48">
        <v>2</v>
      </c>
      <c r="C43" s="48">
        <v>4</v>
      </c>
      <c r="D43" s="48">
        <v>2</v>
      </c>
      <c r="E43" s="49" t="s">
        <v>26</v>
      </c>
      <c r="F43" s="50" t="s">
        <v>67</v>
      </c>
      <c r="G43" s="39">
        <v>50000</v>
      </c>
      <c r="H43" s="51">
        <v>0</v>
      </c>
      <c r="I43" s="41">
        <f t="shared" si="4"/>
        <v>50000</v>
      </c>
      <c r="J43" s="84"/>
      <c r="K43" s="52">
        <v>0</v>
      </c>
      <c r="L43" s="52">
        <v>0</v>
      </c>
      <c r="M43" s="52"/>
      <c r="N43" s="52"/>
      <c r="O43" s="52"/>
      <c r="P43" s="52"/>
      <c r="Q43" s="52"/>
      <c r="R43" s="52"/>
      <c r="S43" s="52"/>
      <c r="T43" s="54"/>
      <c r="U43" s="52"/>
      <c r="V43" s="55">
        <f t="shared" si="2"/>
        <v>0</v>
      </c>
    </row>
    <row r="44" spans="1:23" s="46" customFormat="1" ht="0.75" hidden="1" customHeight="1" x14ac:dyDescent="0.2">
      <c r="A44" s="47">
        <v>2</v>
      </c>
      <c r="B44" s="48">
        <v>2</v>
      </c>
      <c r="C44" s="48">
        <v>4</v>
      </c>
      <c r="D44" s="48">
        <v>3</v>
      </c>
      <c r="E44" s="49" t="s">
        <v>26</v>
      </c>
      <c r="F44" s="50" t="s">
        <v>68</v>
      </c>
      <c r="G44" s="39">
        <v>0</v>
      </c>
      <c r="H44" s="51">
        <v>0</v>
      </c>
      <c r="I44" s="41">
        <f t="shared" si="4"/>
        <v>0</v>
      </c>
      <c r="J44" s="84"/>
      <c r="K44" s="52"/>
      <c r="L44" s="52"/>
      <c r="M44" s="52"/>
      <c r="N44" s="52"/>
      <c r="O44" s="52"/>
      <c r="P44" s="52"/>
      <c r="Q44" s="52"/>
      <c r="R44" s="52"/>
      <c r="S44" s="52"/>
      <c r="T44" s="54"/>
      <c r="U44" s="52"/>
      <c r="V44" s="55">
        <f t="shared" si="2"/>
        <v>0</v>
      </c>
    </row>
    <row r="45" spans="1:23" s="46" customFormat="1" ht="21.75" customHeight="1" x14ac:dyDescent="0.2">
      <c r="A45" s="47">
        <v>2</v>
      </c>
      <c r="B45" s="48">
        <v>2</v>
      </c>
      <c r="C45" s="48">
        <v>4</v>
      </c>
      <c r="D45" s="48">
        <v>4</v>
      </c>
      <c r="E45" s="49" t="s">
        <v>26</v>
      </c>
      <c r="F45" s="50" t="s">
        <v>69</v>
      </c>
      <c r="G45" s="39">
        <v>800000</v>
      </c>
      <c r="H45" s="51">
        <v>0</v>
      </c>
      <c r="I45" s="41">
        <f t="shared" si="4"/>
        <v>800000</v>
      </c>
      <c r="J45" s="84">
        <v>1780</v>
      </c>
      <c r="K45" s="52">
        <v>520</v>
      </c>
      <c r="L45" s="52">
        <v>400000</v>
      </c>
      <c r="M45" s="52"/>
      <c r="N45" s="52"/>
      <c r="O45" s="52"/>
      <c r="P45" s="52"/>
      <c r="Q45" s="52"/>
      <c r="R45" s="52"/>
      <c r="S45" s="52"/>
      <c r="T45" s="54"/>
      <c r="U45" s="52"/>
      <c r="V45" s="55">
        <f t="shared" si="2"/>
        <v>402300</v>
      </c>
      <c r="W45" s="45"/>
    </row>
    <row r="46" spans="1:23" s="46" customFormat="1" ht="22.5" customHeight="1" x14ac:dyDescent="0.2">
      <c r="A46" s="47">
        <v>2</v>
      </c>
      <c r="B46" s="48">
        <v>2</v>
      </c>
      <c r="C46" s="48">
        <v>5</v>
      </c>
      <c r="D46" s="48">
        <v>1</v>
      </c>
      <c r="E46" s="49" t="s">
        <v>26</v>
      </c>
      <c r="F46" s="50" t="s">
        <v>70</v>
      </c>
      <c r="G46" s="51">
        <v>200000</v>
      </c>
      <c r="H46" s="51">
        <v>0</v>
      </c>
      <c r="I46" s="41">
        <f t="shared" si="4"/>
        <v>200000</v>
      </c>
      <c r="J46" s="84">
        <v>0</v>
      </c>
      <c r="K46" s="52"/>
      <c r="L46" s="52">
        <v>0</v>
      </c>
      <c r="M46" s="52"/>
      <c r="N46" s="52"/>
      <c r="O46" s="52"/>
      <c r="P46" s="52"/>
      <c r="Q46" s="52"/>
      <c r="R46" s="52"/>
      <c r="S46" s="52"/>
      <c r="T46" s="54"/>
      <c r="U46" s="52"/>
      <c r="V46" s="55">
        <f t="shared" si="2"/>
        <v>0</v>
      </c>
    </row>
    <row r="47" spans="1:23" s="46" customFormat="1" ht="22.5" customHeight="1" x14ac:dyDescent="0.2">
      <c r="A47" s="47">
        <v>2</v>
      </c>
      <c r="B47" s="48">
        <v>2</v>
      </c>
      <c r="C47" s="48">
        <v>5</v>
      </c>
      <c r="D47" s="48">
        <v>1</v>
      </c>
      <c r="E47" s="49" t="s">
        <v>39</v>
      </c>
      <c r="F47" s="50" t="s">
        <v>71</v>
      </c>
      <c r="G47" s="51">
        <v>0</v>
      </c>
      <c r="H47" s="51">
        <f>100000+500000</f>
        <v>600000</v>
      </c>
      <c r="I47" s="41">
        <f t="shared" si="4"/>
        <v>600000</v>
      </c>
      <c r="J47" s="84">
        <v>0</v>
      </c>
      <c r="K47" s="52">
        <v>56325.01</v>
      </c>
      <c r="L47" s="52">
        <v>52156.39</v>
      </c>
      <c r="M47" s="52"/>
      <c r="N47" s="52"/>
      <c r="O47" s="52"/>
      <c r="P47" s="52"/>
      <c r="Q47" s="52"/>
      <c r="R47" s="52"/>
      <c r="S47" s="52"/>
      <c r="T47" s="54"/>
      <c r="U47" s="52"/>
      <c r="V47" s="55">
        <f t="shared" si="2"/>
        <v>108481.4</v>
      </c>
    </row>
    <row r="48" spans="1:23" s="46" customFormat="1" ht="21.75" hidden="1" customHeight="1" x14ac:dyDescent="0.2">
      <c r="A48" s="47">
        <v>2</v>
      </c>
      <c r="B48" s="48">
        <v>2</v>
      </c>
      <c r="C48" s="48">
        <v>5</v>
      </c>
      <c r="D48" s="48">
        <v>3</v>
      </c>
      <c r="E48" s="49" t="s">
        <v>35</v>
      </c>
      <c r="F48" s="50" t="s">
        <v>72</v>
      </c>
      <c r="G48" s="51"/>
      <c r="H48" s="51"/>
      <c r="I48" s="41">
        <f t="shared" si="4"/>
        <v>0</v>
      </c>
      <c r="J48" s="84"/>
      <c r="K48" s="52">
        <v>0</v>
      </c>
      <c r="L48" s="52"/>
      <c r="M48" s="52"/>
      <c r="N48" s="52"/>
      <c r="O48" s="52"/>
      <c r="P48" s="52"/>
      <c r="Q48" s="52"/>
      <c r="R48" s="52"/>
      <c r="S48" s="52"/>
      <c r="T48" s="54"/>
      <c r="U48" s="52"/>
      <c r="V48" s="55">
        <f t="shared" si="2"/>
        <v>0</v>
      </c>
    </row>
    <row r="49" spans="1:23" s="46" customFormat="1" ht="20.25" customHeight="1" x14ac:dyDescent="0.2">
      <c r="A49" s="47">
        <v>2</v>
      </c>
      <c r="B49" s="48">
        <v>2</v>
      </c>
      <c r="C49" s="48">
        <v>5</v>
      </c>
      <c r="D49" s="48">
        <v>3</v>
      </c>
      <c r="E49" s="49" t="s">
        <v>50</v>
      </c>
      <c r="F49" s="50" t="s">
        <v>73</v>
      </c>
      <c r="G49" s="51">
        <v>200000</v>
      </c>
      <c r="H49" s="51">
        <v>1700000</v>
      </c>
      <c r="I49" s="41">
        <f t="shared" si="4"/>
        <v>1900000</v>
      </c>
      <c r="J49" s="84">
        <v>566400</v>
      </c>
      <c r="K49" s="52">
        <v>566400</v>
      </c>
      <c r="L49" s="52">
        <v>0</v>
      </c>
      <c r="M49" s="52"/>
      <c r="N49" s="52"/>
      <c r="O49" s="52"/>
      <c r="P49" s="52"/>
      <c r="Q49" s="52"/>
      <c r="R49" s="52"/>
      <c r="S49" s="52"/>
      <c r="T49" s="54"/>
      <c r="U49" s="52"/>
      <c r="V49" s="55">
        <f t="shared" si="2"/>
        <v>1132800</v>
      </c>
    </row>
    <row r="50" spans="1:23" s="46" customFormat="1" ht="20.25" customHeight="1" x14ac:dyDescent="0.2">
      <c r="A50" s="47">
        <v>2</v>
      </c>
      <c r="B50" s="48">
        <v>2</v>
      </c>
      <c r="C50" s="48">
        <v>5</v>
      </c>
      <c r="D50" s="48">
        <v>4</v>
      </c>
      <c r="E50" s="49" t="s">
        <v>26</v>
      </c>
      <c r="F50" s="50" t="s">
        <v>74</v>
      </c>
      <c r="G50" s="51">
        <v>4700000</v>
      </c>
      <c r="H50" s="51">
        <v>-1700000</v>
      </c>
      <c r="I50" s="41">
        <f t="shared" si="4"/>
        <v>3000000</v>
      </c>
      <c r="J50" s="52">
        <v>0</v>
      </c>
      <c r="K50" s="52">
        <v>22000</v>
      </c>
      <c r="L50" s="52">
        <v>0</v>
      </c>
      <c r="M50" s="52"/>
      <c r="N50" s="52"/>
      <c r="O50" s="52"/>
      <c r="P50" s="52"/>
      <c r="Q50" s="52"/>
      <c r="R50" s="52"/>
      <c r="S50" s="52"/>
      <c r="T50" s="54"/>
      <c r="U50" s="52"/>
      <c r="V50" s="55">
        <f t="shared" si="2"/>
        <v>22000</v>
      </c>
      <c r="W50" s="45"/>
    </row>
    <row r="51" spans="1:23" s="46" customFormat="1" ht="24.75" customHeight="1" x14ac:dyDescent="0.2">
      <c r="A51" s="47">
        <v>2</v>
      </c>
      <c r="B51" s="48">
        <v>2</v>
      </c>
      <c r="C51" s="48">
        <v>5</v>
      </c>
      <c r="D51" s="48">
        <v>8</v>
      </c>
      <c r="E51" s="49" t="s">
        <v>26</v>
      </c>
      <c r="F51" s="50" t="s">
        <v>75</v>
      </c>
      <c r="G51" s="51">
        <v>500000</v>
      </c>
      <c r="H51" s="51">
        <v>0</v>
      </c>
      <c r="I51" s="41">
        <f t="shared" si="4"/>
        <v>500000</v>
      </c>
      <c r="J51" s="52">
        <v>0</v>
      </c>
      <c r="K51" s="52">
        <v>0</v>
      </c>
      <c r="L51" s="52">
        <v>0</v>
      </c>
      <c r="M51" s="52"/>
      <c r="N51" s="52"/>
      <c r="O51" s="52"/>
      <c r="P51" s="52"/>
      <c r="Q51" s="52"/>
      <c r="R51" s="52"/>
      <c r="S51" s="52"/>
      <c r="T51" s="54"/>
      <c r="U51" s="52"/>
      <c r="V51" s="55">
        <f t="shared" si="2"/>
        <v>0</v>
      </c>
    </row>
    <row r="52" spans="1:23" s="46" customFormat="1" ht="24.75" hidden="1" customHeight="1" x14ac:dyDescent="0.2">
      <c r="A52" s="47">
        <v>2</v>
      </c>
      <c r="B52" s="48">
        <v>2</v>
      </c>
      <c r="C52" s="48">
        <v>6</v>
      </c>
      <c r="D52" s="48">
        <v>1</v>
      </c>
      <c r="E52" s="49" t="s">
        <v>26</v>
      </c>
      <c r="F52" s="50" t="s">
        <v>76</v>
      </c>
      <c r="G52" s="51"/>
      <c r="H52" s="51"/>
      <c r="I52" s="41">
        <f t="shared" si="4"/>
        <v>0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4"/>
      <c r="U52" s="52"/>
      <c r="V52" s="55">
        <f t="shared" si="2"/>
        <v>0</v>
      </c>
    </row>
    <row r="53" spans="1:23" s="46" customFormat="1" ht="25.5" customHeight="1" x14ac:dyDescent="0.2">
      <c r="A53" s="47">
        <v>2</v>
      </c>
      <c r="B53" s="48">
        <v>2</v>
      </c>
      <c r="C53" s="48">
        <v>6</v>
      </c>
      <c r="D53" s="48">
        <v>2</v>
      </c>
      <c r="E53" s="49" t="s">
        <v>26</v>
      </c>
      <c r="F53" s="50" t="s">
        <v>77</v>
      </c>
      <c r="G53" s="51">
        <v>1500000</v>
      </c>
      <c r="H53" s="51">
        <v>0</v>
      </c>
      <c r="I53" s="41">
        <f t="shared" si="4"/>
        <v>1500000</v>
      </c>
      <c r="J53" s="51">
        <v>0</v>
      </c>
      <c r="K53" s="51">
        <v>0</v>
      </c>
      <c r="L53" s="51">
        <v>99200.11</v>
      </c>
      <c r="M53" s="52"/>
      <c r="N53" s="51"/>
      <c r="O53" s="51"/>
      <c r="P53" s="52"/>
      <c r="Q53" s="52"/>
      <c r="R53" s="51"/>
      <c r="S53" s="51"/>
      <c r="T53" s="85"/>
      <c r="U53" s="51"/>
      <c r="V53" s="55">
        <f t="shared" si="2"/>
        <v>99200.11</v>
      </c>
      <c r="W53" s="45"/>
    </row>
    <row r="54" spans="1:23" s="46" customFormat="1" ht="24" customHeight="1" x14ac:dyDescent="0.2">
      <c r="A54" s="47">
        <v>2</v>
      </c>
      <c r="B54" s="48">
        <v>2</v>
      </c>
      <c r="C54" s="48">
        <v>6</v>
      </c>
      <c r="D54" s="48">
        <v>3</v>
      </c>
      <c r="E54" s="49" t="s">
        <v>26</v>
      </c>
      <c r="F54" s="50" t="s">
        <v>78</v>
      </c>
      <c r="G54" s="51">
        <v>1000000</v>
      </c>
      <c r="H54" s="51">
        <v>0</v>
      </c>
      <c r="I54" s="41">
        <f t="shared" si="4"/>
        <v>1000000</v>
      </c>
      <c r="J54" s="52">
        <v>0</v>
      </c>
      <c r="K54" s="52">
        <v>223941.5</v>
      </c>
      <c r="L54" s="52">
        <v>109233.68</v>
      </c>
      <c r="M54" s="52"/>
      <c r="N54" s="52"/>
      <c r="O54" s="52"/>
      <c r="P54" s="52"/>
      <c r="Q54" s="52"/>
      <c r="R54" s="52"/>
      <c r="S54" s="52"/>
      <c r="T54" s="54"/>
      <c r="U54" s="52"/>
      <c r="V54" s="55">
        <f t="shared" si="2"/>
        <v>333175.18</v>
      </c>
    </row>
    <row r="55" spans="1:23" s="46" customFormat="1" ht="24" customHeight="1" x14ac:dyDescent="0.2">
      <c r="A55" s="47">
        <v>2</v>
      </c>
      <c r="B55" s="48">
        <v>2</v>
      </c>
      <c r="C55" s="48">
        <v>7</v>
      </c>
      <c r="D55" s="48">
        <v>1</v>
      </c>
      <c r="E55" s="49" t="s">
        <v>26</v>
      </c>
      <c r="F55" s="50" t="s">
        <v>79</v>
      </c>
      <c r="G55" s="51">
        <v>2000000</v>
      </c>
      <c r="H55" s="51">
        <v>0</v>
      </c>
      <c r="I55" s="41">
        <f t="shared" si="4"/>
        <v>2000000</v>
      </c>
      <c r="J55" s="52">
        <v>0</v>
      </c>
      <c r="K55" s="52">
        <v>0</v>
      </c>
      <c r="L55" s="52">
        <v>0</v>
      </c>
      <c r="M55" s="52"/>
      <c r="N55" s="52"/>
      <c r="O55" s="52"/>
      <c r="P55" s="52"/>
      <c r="Q55" s="52"/>
      <c r="R55" s="52"/>
      <c r="S55" s="52"/>
      <c r="T55" s="54"/>
      <c r="U55" s="52"/>
      <c r="V55" s="55">
        <f t="shared" si="2"/>
        <v>0</v>
      </c>
    </row>
    <row r="56" spans="1:23" s="46" customFormat="1" ht="24" customHeight="1" x14ac:dyDescent="0.2">
      <c r="A56" s="47">
        <v>2</v>
      </c>
      <c r="B56" s="48">
        <v>2</v>
      </c>
      <c r="C56" s="48">
        <v>7</v>
      </c>
      <c r="D56" s="48">
        <v>2</v>
      </c>
      <c r="E56" s="49" t="s">
        <v>26</v>
      </c>
      <c r="F56" s="50" t="s">
        <v>80</v>
      </c>
      <c r="G56" s="51">
        <v>500000</v>
      </c>
      <c r="H56" s="51">
        <v>0</v>
      </c>
      <c r="I56" s="41">
        <f t="shared" si="4"/>
        <v>500000</v>
      </c>
      <c r="J56" s="51">
        <v>30700</v>
      </c>
      <c r="K56" s="52">
        <v>0</v>
      </c>
      <c r="L56" s="52">
        <v>0</v>
      </c>
      <c r="M56" s="52"/>
      <c r="N56" s="52"/>
      <c r="O56" s="52"/>
      <c r="P56" s="52"/>
      <c r="Q56" s="52"/>
      <c r="R56" s="52"/>
      <c r="S56" s="52"/>
      <c r="T56" s="54"/>
      <c r="U56" s="52"/>
      <c r="V56" s="55">
        <f t="shared" si="2"/>
        <v>30700</v>
      </c>
      <c r="W56" s="45"/>
    </row>
    <row r="57" spans="1:23" s="46" customFormat="1" ht="23.25" customHeight="1" x14ac:dyDescent="0.2">
      <c r="A57" s="47">
        <v>2</v>
      </c>
      <c r="B57" s="48">
        <v>2</v>
      </c>
      <c r="C57" s="48">
        <v>7</v>
      </c>
      <c r="D57" s="48">
        <v>2</v>
      </c>
      <c r="E57" s="49" t="s">
        <v>39</v>
      </c>
      <c r="F57" s="50" t="s">
        <v>81</v>
      </c>
      <c r="G57" s="51">
        <v>3000000</v>
      </c>
      <c r="H57" s="51">
        <v>0</v>
      </c>
      <c r="I57" s="41">
        <f t="shared" si="4"/>
        <v>3000000</v>
      </c>
      <c r="J57" s="52">
        <v>0</v>
      </c>
      <c r="K57" s="52">
        <v>0</v>
      </c>
      <c r="L57" s="52">
        <v>0</v>
      </c>
      <c r="M57" s="52"/>
      <c r="N57" s="52"/>
      <c r="O57" s="52"/>
      <c r="P57" s="52"/>
      <c r="Q57" s="52"/>
      <c r="R57" s="52"/>
      <c r="S57" s="52"/>
      <c r="T57" s="54"/>
      <c r="U57" s="52"/>
      <c r="V57" s="55">
        <f t="shared" si="2"/>
        <v>0</v>
      </c>
    </row>
    <row r="58" spans="1:23" s="46" customFormat="1" ht="22.5" customHeight="1" x14ac:dyDescent="0.2">
      <c r="A58" s="47">
        <v>2</v>
      </c>
      <c r="B58" s="48">
        <v>2</v>
      </c>
      <c r="C58" s="48">
        <v>7</v>
      </c>
      <c r="D58" s="48">
        <v>2</v>
      </c>
      <c r="E58" s="49" t="s">
        <v>50</v>
      </c>
      <c r="F58" s="50" t="s">
        <v>82</v>
      </c>
      <c r="G58" s="51">
        <v>100000</v>
      </c>
      <c r="H58" s="51">
        <v>0</v>
      </c>
      <c r="I58" s="41">
        <f t="shared" si="4"/>
        <v>100000</v>
      </c>
      <c r="J58" s="52">
        <v>0</v>
      </c>
      <c r="K58" s="52">
        <v>0</v>
      </c>
      <c r="L58" s="52">
        <v>0</v>
      </c>
      <c r="M58" s="52"/>
      <c r="N58" s="52"/>
      <c r="O58" s="52"/>
      <c r="P58" s="52"/>
      <c r="Q58" s="52"/>
      <c r="R58" s="52"/>
      <c r="S58" s="52"/>
      <c r="T58" s="54"/>
      <c r="U58" s="52"/>
      <c r="V58" s="55">
        <f t="shared" si="2"/>
        <v>0</v>
      </c>
    </row>
    <row r="59" spans="1:23" s="46" customFormat="1" ht="1.5" hidden="1" customHeight="1" x14ac:dyDescent="0.2">
      <c r="A59" s="47">
        <v>2</v>
      </c>
      <c r="B59" s="48">
        <v>2</v>
      </c>
      <c r="C59" s="48">
        <v>7</v>
      </c>
      <c r="D59" s="48">
        <v>2</v>
      </c>
      <c r="E59" s="49" t="s">
        <v>29</v>
      </c>
      <c r="F59" s="50" t="s">
        <v>83</v>
      </c>
      <c r="G59" s="51"/>
      <c r="H59" s="51"/>
      <c r="I59" s="41">
        <f t="shared" si="4"/>
        <v>0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4"/>
      <c r="U59" s="52"/>
      <c r="V59" s="55">
        <f t="shared" si="2"/>
        <v>0</v>
      </c>
    </row>
    <row r="60" spans="1:23" s="46" customFormat="1" ht="28.5" customHeight="1" x14ac:dyDescent="0.2">
      <c r="A60" s="47">
        <v>2</v>
      </c>
      <c r="B60" s="48">
        <v>2</v>
      </c>
      <c r="C60" s="48">
        <v>7</v>
      </c>
      <c r="D60" s="48">
        <v>2</v>
      </c>
      <c r="E60" s="49" t="s">
        <v>31</v>
      </c>
      <c r="F60" s="50" t="s">
        <v>84</v>
      </c>
      <c r="G60" s="51">
        <v>5000000</v>
      </c>
      <c r="H60" s="51">
        <v>-500000</v>
      </c>
      <c r="I60" s="41">
        <f t="shared" si="4"/>
        <v>4500000</v>
      </c>
      <c r="J60" s="52">
        <v>171044.15</v>
      </c>
      <c r="K60" s="52">
        <v>467715.6</v>
      </c>
      <c r="L60" s="52">
        <v>110955.18</v>
      </c>
      <c r="M60" s="52"/>
      <c r="N60" s="52"/>
      <c r="O60" s="52"/>
      <c r="P60" s="52"/>
      <c r="Q60" s="52"/>
      <c r="R60" s="52"/>
      <c r="S60" s="52"/>
      <c r="T60" s="54"/>
      <c r="U60" s="52"/>
      <c r="V60" s="55">
        <f t="shared" si="2"/>
        <v>749714.92999999993</v>
      </c>
      <c r="W60" s="45"/>
    </row>
    <row r="61" spans="1:23" s="46" customFormat="1" ht="28.5" hidden="1" customHeight="1" x14ac:dyDescent="0.2">
      <c r="A61" s="47">
        <v>2</v>
      </c>
      <c r="B61" s="48">
        <v>2</v>
      </c>
      <c r="C61" s="48">
        <v>8</v>
      </c>
      <c r="D61" s="48">
        <v>1</v>
      </c>
      <c r="E61" s="49" t="s">
        <v>26</v>
      </c>
      <c r="F61" s="50" t="s">
        <v>85</v>
      </c>
      <c r="G61" s="86"/>
      <c r="H61" s="51"/>
      <c r="I61" s="41">
        <f t="shared" si="4"/>
        <v>0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4"/>
      <c r="U61" s="52"/>
      <c r="V61" s="55">
        <f t="shared" si="2"/>
        <v>0</v>
      </c>
    </row>
    <row r="62" spans="1:23" s="46" customFormat="1" ht="23.25" customHeight="1" x14ac:dyDescent="0.2">
      <c r="A62" s="47">
        <v>2</v>
      </c>
      <c r="B62" s="48">
        <v>2</v>
      </c>
      <c r="C62" s="48">
        <v>8</v>
      </c>
      <c r="D62" s="48">
        <v>2</v>
      </c>
      <c r="E62" s="49" t="s">
        <v>26</v>
      </c>
      <c r="F62" s="50" t="s">
        <v>86</v>
      </c>
      <c r="G62" s="51">
        <v>7000000</v>
      </c>
      <c r="H62" s="51">
        <v>0</v>
      </c>
      <c r="I62" s="41">
        <f t="shared" si="4"/>
        <v>7000000</v>
      </c>
      <c r="J62" s="51">
        <v>540848.31000000006</v>
      </c>
      <c r="K62" s="51">
        <v>485035.74</v>
      </c>
      <c r="L62" s="51">
        <v>396296.84</v>
      </c>
      <c r="M62" s="51"/>
      <c r="N62" s="51"/>
      <c r="O62" s="51"/>
      <c r="P62" s="51"/>
      <c r="Q62" s="51"/>
      <c r="R62" s="51"/>
      <c r="S62" s="51"/>
      <c r="T62" s="85"/>
      <c r="U62" s="51"/>
      <c r="V62" s="55">
        <f t="shared" si="2"/>
        <v>1422180.8900000001</v>
      </c>
      <c r="W62" s="45"/>
    </row>
    <row r="63" spans="1:23" s="46" customFormat="1" ht="23.25" customHeight="1" x14ac:dyDescent="0.2">
      <c r="A63" s="47">
        <v>2</v>
      </c>
      <c r="B63" s="48">
        <v>2</v>
      </c>
      <c r="C63" s="48">
        <v>8</v>
      </c>
      <c r="D63" s="48">
        <v>4</v>
      </c>
      <c r="E63" s="49" t="s">
        <v>26</v>
      </c>
      <c r="F63" s="87" t="s">
        <v>87</v>
      </c>
      <c r="G63" s="51">
        <v>300000</v>
      </c>
      <c r="H63" s="51">
        <v>0</v>
      </c>
      <c r="I63" s="41">
        <f t="shared" si="4"/>
        <v>300000</v>
      </c>
      <c r="J63" s="51">
        <v>0</v>
      </c>
      <c r="K63" s="52">
        <v>0</v>
      </c>
      <c r="L63" s="51">
        <v>0</v>
      </c>
      <c r="M63" s="52"/>
      <c r="N63" s="52"/>
      <c r="O63" s="52"/>
      <c r="P63" s="51"/>
      <c r="Q63" s="51"/>
      <c r="R63" s="51"/>
      <c r="S63" s="51"/>
      <c r="T63" s="85"/>
      <c r="U63" s="51"/>
      <c r="V63" s="55">
        <f t="shared" si="2"/>
        <v>0</v>
      </c>
      <c r="W63" s="45"/>
    </row>
    <row r="64" spans="1:23" s="46" customFormat="1" ht="23.25" customHeight="1" x14ac:dyDescent="0.2">
      <c r="A64" s="47"/>
      <c r="B64" s="48">
        <v>2</v>
      </c>
      <c r="C64" s="48">
        <v>8</v>
      </c>
      <c r="D64" s="48">
        <v>5</v>
      </c>
      <c r="E64" s="49" t="s">
        <v>26</v>
      </c>
      <c r="F64" s="87" t="s">
        <v>88</v>
      </c>
      <c r="G64" s="51">
        <v>300000</v>
      </c>
      <c r="H64" s="51">
        <v>0</v>
      </c>
      <c r="I64" s="41">
        <f t="shared" si="4"/>
        <v>300000</v>
      </c>
      <c r="J64" s="51">
        <v>0</v>
      </c>
      <c r="K64" s="52">
        <v>0</v>
      </c>
      <c r="L64" s="51">
        <v>0</v>
      </c>
      <c r="M64" s="52"/>
      <c r="N64" s="52"/>
      <c r="O64" s="52"/>
      <c r="P64" s="51"/>
      <c r="Q64" s="51"/>
      <c r="R64" s="51"/>
      <c r="S64" s="51"/>
      <c r="T64" s="85"/>
      <c r="U64" s="51"/>
      <c r="V64" s="55">
        <f t="shared" si="2"/>
        <v>0</v>
      </c>
      <c r="W64" s="45"/>
    </row>
    <row r="65" spans="1:23" s="46" customFormat="1" ht="34.5" hidden="1" customHeight="1" x14ac:dyDescent="0.2">
      <c r="A65" s="47">
        <v>2</v>
      </c>
      <c r="B65" s="48">
        <v>2</v>
      </c>
      <c r="C65" s="48">
        <v>8</v>
      </c>
      <c r="D65" s="48">
        <v>5</v>
      </c>
      <c r="E65" s="49" t="s">
        <v>39</v>
      </c>
      <c r="F65" s="50" t="s">
        <v>89</v>
      </c>
      <c r="G65" s="51"/>
      <c r="H65" s="51"/>
      <c r="I65" s="41">
        <f t="shared" si="4"/>
        <v>0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4"/>
      <c r="U65" s="52"/>
      <c r="V65" s="55">
        <f t="shared" si="2"/>
        <v>0</v>
      </c>
    </row>
    <row r="66" spans="1:23" s="46" customFormat="1" ht="34.5" hidden="1" customHeight="1" x14ac:dyDescent="0.2">
      <c r="A66" s="47">
        <v>2</v>
      </c>
      <c r="B66" s="48">
        <v>2</v>
      </c>
      <c r="C66" s="48">
        <v>8</v>
      </c>
      <c r="D66" s="48">
        <v>5</v>
      </c>
      <c r="E66" s="49" t="s">
        <v>35</v>
      </c>
      <c r="F66" s="50" t="s">
        <v>90</v>
      </c>
      <c r="G66" s="51"/>
      <c r="H66" s="51"/>
      <c r="I66" s="41">
        <f t="shared" si="4"/>
        <v>0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4"/>
      <c r="U66" s="52"/>
      <c r="V66" s="55">
        <f t="shared" si="2"/>
        <v>0</v>
      </c>
    </row>
    <row r="67" spans="1:23" s="46" customFormat="1" ht="24" customHeight="1" x14ac:dyDescent="0.2">
      <c r="A67" s="47">
        <v>2</v>
      </c>
      <c r="B67" s="48">
        <v>2</v>
      </c>
      <c r="C67" s="48">
        <v>8</v>
      </c>
      <c r="D67" s="48">
        <v>6</v>
      </c>
      <c r="E67" s="49" t="s">
        <v>26</v>
      </c>
      <c r="F67" s="87" t="s">
        <v>91</v>
      </c>
      <c r="G67" s="51">
        <v>10000000</v>
      </c>
      <c r="H67" s="51">
        <v>0</v>
      </c>
      <c r="I67" s="41">
        <f t="shared" si="4"/>
        <v>10000000</v>
      </c>
      <c r="J67" s="52">
        <v>0</v>
      </c>
      <c r="K67" s="52">
        <v>617577</v>
      </c>
      <c r="L67" s="52">
        <f>485629.06-174832</f>
        <v>310797.06</v>
      </c>
      <c r="M67" s="52"/>
      <c r="N67" s="52"/>
      <c r="O67" s="52"/>
      <c r="P67" s="52"/>
      <c r="Q67" s="52"/>
      <c r="R67" s="52"/>
      <c r="S67" s="52"/>
      <c r="T67" s="54"/>
      <c r="U67" s="52"/>
      <c r="V67" s="55">
        <f t="shared" si="2"/>
        <v>928374.06</v>
      </c>
      <c r="W67" s="45"/>
    </row>
    <row r="68" spans="1:23" s="46" customFormat="1" ht="24" customHeight="1" x14ac:dyDescent="0.2">
      <c r="A68" s="47">
        <v>2</v>
      </c>
      <c r="B68" s="48">
        <v>2</v>
      </c>
      <c r="C68" s="48">
        <v>8</v>
      </c>
      <c r="D68" s="48">
        <v>6</v>
      </c>
      <c r="E68" s="49" t="s">
        <v>39</v>
      </c>
      <c r="F68" s="87" t="s">
        <v>92</v>
      </c>
      <c r="G68" s="51">
        <v>1000000</v>
      </c>
      <c r="H68" s="51">
        <v>0</v>
      </c>
      <c r="I68" s="41">
        <f t="shared" si="4"/>
        <v>1000000</v>
      </c>
      <c r="J68" s="52">
        <v>0</v>
      </c>
      <c r="K68" s="52">
        <v>0</v>
      </c>
      <c r="L68" s="52">
        <v>0</v>
      </c>
      <c r="M68" s="52"/>
      <c r="N68" s="52"/>
      <c r="O68" s="52"/>
      <c r="P68" s="52"/>
      <c r="Q68" s="52"/>
      <c r="R68" s="52"/>
      <c r="S68" s="52"/>
      <c r="T68" s="54"/>
      <c r="U68" s="52"/>
      <c r="V68" s="55">
        <f t="shared" si="2"/>
        <v>0</v>
      </c>
    </row>
    <row r="69" spans="1:23" s="46" customFormat="1" ht="24" customHeight="1" x14ac:dyDescent="0.2">
      <c r="A69" s="47">
        <v>2</v>
      </c>
      <c r="B69" s="48">
        <v>2</v>
      </c>
      <c r="C69" s="48">
        <v>8</v>
      </c>
      <c r="D69" s="48">
        <v>6</v>
      </c>
      <c r="E69" s="49" t="s">
        <v>35</v>
      </c>
      <c r="F69" s="87" t="s">
        <v>93</v>
      </c>
      <c r="G69" s="51">
        <v>1000000</v>
      </c>
      <c r="H69" s="51">
        <v>0</v>
      </c>
      <c r="I69" s="41">
        <f t="shared" si="4"/>
        <v>1000000</v>
      </c>
      <c r="J69" s="52">
        <v>0</v>
      </c>
      <c r="K69" s="52">
        <v>0</v>
      </c>
      <c r="L69" s="52">
        <v>0</v>
      </c>
      <c r="M69" s="52"/>
      <c r="N69" s="52"/>
      <c r="O69" s="52"/>
      <c r="P69" s="52"/>
      <c r="Q69" s="52"/>
      <c r="R69" s="52"/>
      <c r="S69" s="52"/>
      <c r="T69" s="54"/>
      <c r="U69" s="52"/>
      <c r="V69" s="55">
        <f t="shared" si="2"/>
        <v>0</v>
      </c>
    </row>
    <row r="70" spans="1:23" s="46" customFormat="1" ht="24" customHeight="1" x14ac:dyDescent="0.2">
      <c r="A70" s="47">
        <v>2</v>
      </c>
      <c r="B70" s="48">
        <v>2</v>
      </c>
      <c r="C70" s="48">
        <v>8</v>
      </c>
      <c r="D70" s="48">
        <v>6</v>
      </c>
      <c r="E70" s="49" t="s">
        <v>50</v>
      </c>
      <c r="F70" s="87" t="s">
        <v>94</v>
      </c>
      <c r="G70" s="51">
        <v>1700000</v>
      </c>
      <c r="H70" s="51">
        <v>0</v>
      </c>
      <c r="I70" s="41">
        <f t="shared" si="4"/>
        <v>1700000</v>
      </c>
      <c r="J70" s="52">
        <v>0</v>
      </c>
      <c r="K70" s="52">
        <v>0</v>
      </c>
      <c r="L70" s="52">
        <v>0</v>
      </c>
      <c r="M70" s="52"/>
      <c r="N70" s="52"/>
      <c r="O70" s="52"/>
      <c r="P70" s="52"/>
      <c r="Q70" s="52"/>
      <c r="R70" s="52"/>
      <c r="S70" s="52"/>
      <c r="T70" s="54"/>
      <c r="U70" s="52"/>
      <c r="V70" s="55">
        <f t="shared" si="2"/>
        <v>0</v>
      </c>
    </row>
    <row r="71" spans="1:23" s="46" customFormat="1" ht="24" customHeight="1" x14ac:dyDescent="0.2">
      <c r="A71" s="47">
        <v>2</v>
      </c>
      <c r="B71" s="48">
        <v>2</v>
      </c>
      <c r="C71" s="48">
        <v>8</v>
      </c>
      <c r="D71" s="48">
        <v>7</v>
      </c>
      <c r="E71" s="49" t="s">
        <v>26</v>
      </c>
      <c r="F71" s="87" t="s">
        <v>95</v>
      </c>
      <c r="G71" s="51">
        <v>2500000</v>
      </c>
      <c r="H71" s="51">
        <v>0</v>
      </c>
      <c r="I71" s="41">
        <f t="shared" si="4"/>
        <v>2500000</v>
      </c>
      <c r="J71" s="52">
        <v>0</v>
      </c>
      <c r="K71" s="52">
        <v>165200</v>
      </c>
      <c r="L71" s="52">
        <v>165200</v>
      </c>
      <c r="M71" s="52"/>
      <c r="N71" s="52"/>
      <c r="O71" s="52"/>
      <c r="P71" s="52"/>
      <c r="Q71" s="52"/>
      <c r="R71" s="52"/>
      <c r="S71" s="52"/>
      <c r="T71" s="54"/>
      <c r="U71" s="52"/>
      <c r="V71" s="55">
        <f t="shared" si="2"/>
        <v>330400</v>
      </c>
    </row>
    <row r="72" spans="1:23" s="46" customFormat="1" ht="23.25" customHeight="1" x14ac:dyDescent="0.2">
      <c r="A72" s="47">
        <v>2</v>
      </c>
      <c r="B72" s="48">
        <v>2</v>
      </c>
      <c r="C72" s="48">
        <v>8</v>
      </c>
      <c r="D72" s="48">
        <v>7</v>
      </c>
      <c r="E72" s="49" t="s">
        <v>50</v>
      </c>
      <c r="F72" s="50" t="s">
        <v>96</v>
      </c>
      <c r="G72" s="51">
        <v>5000000</v>
      </c>
      <c r="H72" s="51">
        <v>0</v>
      </c>
      <c r="I72" s="41">
        <f t="shared" si="4"/>
        <v>5000000</v>
      </c>
      <c r="J72" s="52">
        <v>0</v>
      </c>
      <c r="K72" s="52">
        <v>0</v>
      </c>
      <c r="L72" s="52">
        <v>0</v>
      </c>
      <c r="M72" s="52"/>
      <c r="N72" s="52"/>
      <c r="O72" s="52"/>
      <c r="P72" s="52"/>
      <c r="Q72" s="52"/>
      <c r="R72" s="52"/>
      <c r="S72" s="52"/>
      <c r="T72" s="54"/>
      <c r="U72" s="52"/>
      <c r="V72" s="55">
        <f t="shared" si="2"/>
        <v>0</v>
      </c>
      <c r="W72" s="45"/>
    </row>
    <row r="73" spans="1:23" s="46" customFormat="1" ht="21.75" customHeight="1" x14ac:dyDescent="0.2">
      <c r="A73" s="47">
        <v>2</v>
      </c>
      <c r="B73" s="48">
        <v>2</v>
      </c>
      <c r="C73" s="48">
        <v>8</v>
      </c>
      <c r="D73" s="48">
        <v>7</v>
      </c>
      <c r="E73" s="49" t="s">
        <v>29</v>
      </c>
      <c r="F73" s="50" t="s">
        <v>97</v>
      </c>
      <c r="G73" s="51">
        <v>1000000</v>
      </c>
      <c r="H73" s="51">
        <v>0</v>
      </c>
      <c r="I73" s="41">
        <f t="shared" si="4"/>
        <v>1000000</v>
      </c>
      <c r="J73" s="52">
        <v>0</v>
      </c>
      <c r="K73" s="52">
        <v>0</v>
      </c>
      <c r="L73" s="52">
        <v>0</v>
      </c>
      <c r="M73" s="52"/>
      <c r="N73" s="52"/>
      <c r="O73" s="52"/>
      <c r="P73" s="52"/>
      <c r="Q73" s="52"/>
      <c r="R73" s="52"/>
      <c r="S73" s="52"/>
      <c r="T73" s="54"/>
      <c r="U73" s="52"/>
      <c r="V73" s="55">
        <f t="shared" si="2"/>
        <v>0</v>
      </c>
    </row>
    <row r="74" spans="1:23" s="46" customFormat="1" ht="23.25" customHeight="1" x14ac:dyDescent="0.2">
      <c r="A74" s="47">
        <v>2</v>
      </c>
      <c r="B74" s="48">
        <v>2</v>
      </c>
      <c r="C74" s="48">
        <v>8</v>
      </c>
      <c r="D74" s="48">
        <v>7</v>
      </c>
      <c r="E74" s="49" t="s">
        <v>31</v>
      </c>
      <c r="F74" s="50" t="s">
        <v>98</v>
      </c>
      <c r="G74" s="51">
        <v>5699003</v>
      </c>
      <c r="H74" s="51">
        <v>0</v>
      </c>
      <c r="I74" s="41">
        <f t="shared" si="4"/>
        <v>5699003</v>
      </c>
      <c r="J74" s="52">
        <v>491666.67</v>
      </c>
      <c r="K74" s="52">
        <v>0</v>
      </c>
      <c r="L74" s="52">
        <v>393333.34</v>
      </c>
      <c r="M74" s="52"/>
      <c r="N74" s="52"/>
      <c r="O74" s="52"/>
      <c r="P74" s="52"/>
      <c r="Q74" s="52"/>
      <c r="R74" s="52"/>
      <c r="S74" s="52"/>
      <c r="T74" s="54"/>
      <c r="U74" s="52"/>
      <c r="V74" s="55">
        <f t="shared" si="2"/>
        <v>885000.01</v>
      </c>
      <c r="W74" s="45"/>
    </row>
    <row r="75" spans="1:23" s="46" customFormat="1" ht="24" customHeight="1" x14ac:dyDescent="0.2">
      <c r="A75" s="47">
        <v>2</v>
      </c>
      <c r="B75" s="48">
        <v>2</v>
      </c>
      <c r="C75" s="48">
        <v>8</v>
      </c>
      <c r="D75" s="48">
        <v>8</v>
      </c>
      <c r="E75" s="49" t="s">
        <v>26</v>
      </c>
      <c r="F75" s="50" t="s">
        <v>99</v>
      </c>
      <c r="G75" s="51">
        <v>200000</v>
      </c>
      <c r="H75" s="51">
        <v>0</v>
      </c>
      <c r="I75" s="88">
        <f t="shared" si="4"/>
        <v>200000</v>
      </c>
      <c r="J75" s="52">
        <v>0</v>
      </c>
      <c r="K75" s="52">
        <v>654.07000000000005</v>
      </c>
      <c r="L75" s="52">
        <v>0</v>
      </c>
      <c r="M75" s="52"/>
      <c r="N75" s="52"/>
      <c r="O75" s="52"/>
      <c r="P75" s="52"/>
      <c r="Q75" s="52"/>
      <c r="R75" s="52"/>
      <c r="S75" s="52"/>
      <c r="T75" s="54"/>
      <c r="U75" s="52"/>
      <c r="V75" s="55">
        <f t="shared" si="2"/>
        <v>654.07000000000005</v>
      </c>
    </row>
    <row r="76" spans="1:23" s="46" customFormat="1" ht="24" customHeight="1" thickBot="1" x14ac:dyDescent="0.25">
      <c r="A76" s="61">
        <v>2</v>
      </c>
      <c r="B76" s="62">
        <v>2</v>
      </c>
      <c r="C76" s="62">
        <v>8</v>
      </c>
      <c r="D76" s="62">
        <v>9</v>
      </c>
      <c r="E76" s="63" t="s">
        <v>100</v>
      </c>
      <c r="F76" s="64" t="s">
        <v>101</v>
      </c>
      <c r="G76" s="65">
        <v>500000</v>
      </c>
      <c r="H76" s="65">
        <v>0</v>
      </c>
      <c r="I76" s="41">
        <f t="shared" si="4"/>
        <v>500000</v>
      </c>
      <c r="J76" s="66">
        <v>0</v>
      </c>
      <c r="K76" s="66">
        <v>0</v>
      </c>
      <c r="L76" s="66">
        <v>0</v>
      </c>
      <c r="M76" s="66"/>
      <c r="N76" s="66"/>
      <c r="O76" s="66"/>
      <c r="P76" s="66"/>
      <c r="Q76" s="66"/>
      <c r="R76" s="66"/>
      <c r="S76" s="66"/>
      <c r="T76" s="68"/>
      <c r="U76" s="66"/>
      <c r="V76" s="69">
        <f t="shared" si="2"/>
        <v>0</v>
      </c>
    </row>
    <row r="77" spans="1:23" s="46" customFormat="1" ht="14.25" customHeight="1" thickBot="1" x14ac:dyDescent="0.25">
      <c r="A77" s="70"/>
      <c r="B77" s="70"/>
      <c r="C77" s="70"/>
      <c r="D77" s="70"/>
      <c r="E77" s="89"/>
      <c r="F77" s="71"/>
      <c r="G77" s="90"/>
      <c r="H77" s="72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3"/>
      <c r="V77" s="75"/>
    </row>
    <row r="78" spans="1:23" s="46" customFormat="1" ht="28.5" customHeight="1" thickBot="1" x14ac:dyDescent="0.25">
      <c r="A78" s="91"/>
      <c r="B78" s="92"/>
      <c r="C78" s="92"/>
      <c r="D78" s="92"/>
      <c r="E78" s="93"/>
      <c r="F78" s="77" t="s">
        <v>102</v>
      </c>
      <c r="G78" s="94">
        <f t="shared" ref="G78:U78" si="5">SUM(G79:G111)</f>
        <v>34200000</v>
      </c>
      <c r="H78" s="95">
        <f>SUM(H79:H111)</f>
        <v>0</v>
      </c>
      <c r="I78" s="96">
        <f>SUM(I79:I111)</f>
        <v>34200000</v>
      </c>
      <c r="J78" s="97">
        <f t="shared" si="5"/>
        <v>331060.39</v>
      </c>
      <c r="K78" s="97">
        <f t="shared" si="5"/>
        <v>1028223.2000000001</v>
      </c>
      <c r="L78" s="97">
        <f t="shared" si="5"/>
        <v>2217974.25</v>
      </c>
      <c r="M78" s="97">
        <f t="shared" si="5"/>
        <v>0</v>
      </c>
      <c r="N78" s="97">
        <f t="shared" si="5"/>
        <v>0</v>
      </c>
      <c r="O78" s="97">
        <f t="shared" si="5"/>
        <v>0</v>
      </c>
      <c r="P78" s="97">
        <f t="shared" si="5"/>
        <v>0</v>
      </c>
      <c r="Q78" s="97">
        <f t="shared" si="5"/>
        <v>0</v>
      </c>
      <c r="R78" s="97">
        <f t="shared" si="5"/>
        <v>0</v>
      </c>
      <c r="S78" s="97">
        <f t="shared" si="5"/>
        <v>0</v>
      </c>
      <c r="T78" s="98">
        <f t="shared" si="5"/>
        <v>0</v>
      </c>
      <c r="U78" s="97">
        <f t="shared" si="5"/>
        <v>0</v>
      </c>
      <c r="V78" s="82">
        <f>SUM(J78:U78)</f>
        <v>3577257.84</v>
      </c>
      <c r="W78" s="45"/>
    </row>
    <row r="79" spans="1:23" s="46" customFormat="1" ht="24" customHeight="1" x14ac:dyDescent="0.2">
      <c r="A79" s="35">
        <v>2</v>
      </c>
      <c r="B79" s="36">
        <v>3</v>
      </c>
      <c r="C79" s="36">
        <v>1</v>
      </c>
      <c r="D79" s="36">
        <v>1</v>
      </c>
      <c r="E79" s="37" t="s">
        <v>26</v>
      </c>
      <c r="F79" s="38" t="s">
        <v>103</v>
      </c>
      <c r="G79" s="40">
        <v>800000</v>
      </c>
      <c r="H79" s="40">
        <v>0</v>
      </c>
      <c r="I79" s="41">
        <f t="shared" ref="I79:I111" si="6">+G79+H79</f>
        <v>800000</v>
      </c>
      <c r="J79" s="41">
        <v>21513.53</v>
      </c>
      <c r="K79" s="41">
        <v>121696.66</v>
      </c>
      <c r="L79" s="41">
        <v>19982.240000000002</v>
      </c>
      <c r="M79" s="41"/>
      <c r="N79" s="41"/>
      <c r="O79" s="41"/>
      <c r="P79" s="41"/>
      <c r="Q79" s="41"/>
      <c r="R79" s="41"/>
      <c r="S79" s="41"/>
      <c r="T79" s="43"/>
      <c r="U79" s="41"/>
      <c r="V79" s="44">
        <f t="shared" ref="V79:V155" si="7">SUM(J79:U79)</f>
        <v>163192.43</v>
      </c>
    </row>
    <row r="80" spans="1:23" s="46" customFormat="1" ht="22.5" customHeight="1" x14ac:dyDescent="0.2">
      <c r="A80" s="47">
        <v>2</v>
      </c>
      <c r="B80" s="48">
        <v>3</v>
      </c>
      <c r="C80" s="48">
        <v>1</v>
      </c>
      <c r="D80" s="48">
        <v>3</v>
      </c>
      <c r="E80" s="49" t="s">
        <v>26</v>
      </c>
      <c r="F80" s="50" t="s">
        <v>104</v>
      </c>
      <c r="G80" s="51">
        <v>50000</v>
      </c>
      <c r="H80" s="51">
        <v>0</v>
      </c>
      <c r="I80" s="41">
        <f t="shared" si="6"/>
        <v>50000</v>
      </c>
      <c r="J80" s="52">
        <v>0</v>
      </c>
      <c r="K80" s="52">
        <v>0</v>
      </c>
      <c r="L80" s="52">
        <v>0</v>
      </c>
      <c r="M80" s="52"/>
      <c r="N80" s="52"/>
      <c r="O80" s="52"/>
      <c r="P80" s="52"/>
      <c r="Q80" s="52"/>
      <c r="R80" s="52"/>
      <c r="S80" s="52"/>
      <c r="T80" s="54"/>
      <c r="U80" s="52"/>
      <c r="V80" s="55">
        <f t="shared" si="7"/>
        <v>0</v>
      </c>
    </row>
    <row r="81" spans="1:23" s="46" customFormat="1" ht="23.25" hidden="1" customHeight="1" x14ac:dyDescent="0.2">
      <c r="A81" s="47">
        <v>2</v>
      </c>
      <c r="B81" s="48">
        <v>3</v>
      </c>
      <c r="C81" s="48">
        <v>1</v>
      </c>
      <c r="D81" s="48">
        <v>3</v>
      </c>
      <c r="E81" s="49" t="s">
        <v>39</v>
      </c>
      <c r="F81" s="50" t="s">
        <v>105</v>
      </c>
      <c r="G81" s="51">
        <v>0</v>
      </c>
      <c r="H81" s="51">
        <v>0</v>
      </c>
      <c r="I81" s="41">
        <f t="shared" si="6"/>
        <v>0</v>
      </c>
      <c r="J81" s="52">
        <v>0</v>
      </c>
      <c r="K81" s="52"/>
      <c r="L81" s="52"/>
      <c r="M81" s="52"/>
      <c r="N81" s="52"/>
      <c r="O81" s="52"/>
      <c r="P81" s="52"/>
      <c r="Q81" s="52"/>
      <c r="R81" s="52"/>
      <c r="S81" s="52"/>
      <c r="T81" s="54"/>
      <c r="U81" s="52"/>
      <c r="V81" s="55">
        <f t="shared" si="7"/>
        <v>0</v>
      </c>
    </row>
    <row r="82" spans="1:23" s="46" customFormat="1" ht="24" customHeight="1" x14ac:dyDescent="0.2">
      <c r="A82" s="47">
        <v>2</v>
      </c>
      <c r="B82" s="48">
        <v>3</v>
      </c>
      <c r="C82" s="48">
        <v>1</v>
      </c>
      <c r="D82" s="48">
        <v>3</v>
      </c>
      <c r="E82" s="49" t="s">
        <v>35</v>
      </c>
      <c r="F82" s="50" t="s">
        <v>106</v>
      </c>
      <c r="G82" s="51">
        <v>250000</v>
      </c>
      <c r="H82" s="51">
        <v>0</v>
      </c>
      <c r="I82" s="41">
        <f t="shared" si="6"/>
        <v>250000</v>
      </c>
      <c r="J82" s="52">
        <v>8614</v>
      </c>
      <c r="K82" s="52">
        <v>24072</v>
      </c>
      <c r="L82" s="52">
        <v>29854</v>
      </c>
      <c r="M82" s="52"/>
      <c r="N82" s="52"/>
      <c r="O82" s="52"/>
      <c r="P82" s="52"/>
      <c r="Q82" s="52"/>
      <c r="R82" s="52"/>
      <c r="S82" s="52"/>
      <c r="T82" s="54"/>
      <c r="U82" s="52"/>
      <c r="V82" s="55">
        <f t="shared" si="7"/>
        <v>62540</v>
      </c>
    </row>
    <row r="83" spans="1:23" s="46" customFormat="1" ht="24" hidden="1" customHeight="1" x14ac:dyDescent="0.2">
      <c r="A83" s="47">
        <v>2</v>
      </c>
      <c r="B83" s="48">
        <v>3</v>
      </c>
      <c r="C83" s="48">
        <v>2</v>
      </c>
      <c r="D83" s="48">
        <v>1</v>
      </c>
      <c r="E83" s="49" t="s">
        <v>26</v>
      </c>
      <c r="F83" s="50" t="s">
        <v>107</v>
      </c>
      <c r="G83" s="51">
        <v>0</v>
      </c>
      <c r="H83" s="51">
        <v>0</v>
      </c>
      <c r="I83" s="41">
        <f t="shared" si="6"/>
        <v>0</v>
      </c>
      <c r="J83" s="52">
        <v>0</v>
      </c>
      <c r="K83" s="52"/>
      <c r="L83" s="52"/>
      <c r="M83" s="52"/>
      <c r="N83" s="52"/>
      <c r="O83" s="52"/>
      <c r="P83" s="52"/>
      <c r="Q83" s="52"/>
      <c r="R83" s="52"/>
      <c r="S83" s="52"/>
      <c r="T83" s="54"/>
      <c r="U83" s="52"/>
      <c r="V83" s="55">
        <f t="shared" si="7"/>
        <v>0</v>
      </c>
    </row>
    <row r="84" spans="1:23" s="46" customFormat="1" ht="24" customHeight="1" x14ac:dyDescent="0.2">
      <c r="A84" s="47">
        <v>2</v>
      </c>
      <c r="B84" s="48">
        <v>3</v>
      </c>
      <c r="C84" s="48">
        <v>2</v>
      </c>
      <c r="D84" s="48">
        <v>2</v>
      </c>
      <c r="E84" s="49" t="s">
        <v>26</v>
      </c>
      <c r="F84" s="50" t="s">
        <v>108</v>
      </c>
      <c r="G84" s="51">
        <v>1500000</v>
      </c>
      <c r="H84" s="51">
        <v>0</v>
      </c>
      <c r="I84" s="41">
        <f t="shared" si="6"/>
        <v>1500000</v>
      </c>
      <c r="J84" s="52">
        <v>0</v>
      </c>
      <c r="K84" s="52">
        <v>0</v>
      </c>
      <c r="L84" s="52">
        <v>0</v>
      </c>
      <c r="M84" s="52"/>
      <c r="N84" s="52"/>
      <c r="O84" s="52"/>
      <c r="P84" s="52"/>
      <c r="Q84" s="99"/>
      <c r="R84" s="52"/>
      <c r="S84" s="52"/>
      <c r="T84" s="54"/>
      <c r="U84" s="100"/>
      <c r="V84" s="55">
        <f t="shared" si="7"/>
        <v>0</v>
      </c>
    </row>
    <row r="85" spans="1:23" s="46" customFormat="1" ht="24" customHeight="1" x14ac:dyDescent="0.2">
      <c r="A85" s="47">
        <v>2</v>
      </c>
      <c r="B85" s="48">
        <v>3</v>
      </c>
      <c r="C85" s="48">
        <v>2</v>
      </c>
      <c r="D85" s="48">
        <v>3</v>
      </c>
      <c r="E85" s="49" t="s">
        <v>26</v>
      </c>
      <c r="F85" s="50" t="s">
        <v>109</v>
      </c>
      <c r="G85" s="51">
        <v>3000000</v>
      </c>
      <c r="H85" s="51">
        <v>0</v>
      </c>
      <c r="I85" s="41">
        <f t="shared" si="6"/>
        <v>3000000</v>
      </c>
      <c r="J85" s="52">
        <v>60180</v>
      </c>
      <c r="K85" s="52">
        <v>247918</v>
      </c>
      <c r="L85" s="52">
        <v>0</v>
      </c>
      <c r="M85" s="52"/>
      <c r="N85" s="52"/>
      <c r="O85" s="52"/>
      <c r="P85" s="52"/>
      <c r="Q85" s="52"/>
      <c r="R85" s="52"/>
      <c r="S85" s="52"/>
      <c r="T85" s="54"/>
      <c r="U85" s="52"/>
      <c r="V85" s="55">
        <f>SUM(J85:U85)</f>
        <v>308098</v>
      </c>
      <c r="W85" s="45"/>
    </row>
    <row r="86" spans="1:23" s="46" customFormat="1" ht="24" customHeight="1" x14ac:dyDescent="0.2">
      <c r="A86" s="47">
        <v>2</v>
      </c>
      <c r="B86" s="48">
        <v>3</v>
      </c>
      <c r="C86" s="48">
        <v>3</v>
      </c>
      <c r="D86" s="48">
        <v>1</v>
      </c>
      <c r="E86" s="49" t="s">
        <v>26</v>
      </c>
      <c r="F86" s="50" t="s">
        <v>110</v>
      </c>
      <c r="G86" s="51">
        <v>500000</v>
      </c>
      <c r="H86" s="51">
        <v>0</v>
      </c>
      <c r="I86" s="41">
        <f t="shared" si="6"/>
        <v>500000</v>
      </c>
      <c r="J86" s="52">
        <v>0</v>
      </c>
      <c r="K86" s="52">
        <v>0</v>
      </c>
      <c r="L86" s="52">
        <v>0</v>
      </c>
      <c r="M86" s="52"/>
      <c r="N86" s="52"/>
      <c r="O86" s="52"/>
      <c r="P86" s="52"/>
      <c r="Q86" s="52"/>
      <c r="R86" s="52"/>
      <c r="S86" s="52"/>
      <c r="T86" s="54"/>
      <c r="U86" s="52"/>
      <c r="V86" s="55">
        <f t="shared" si="7"/>
        <v>0</v>
      </c>
    </row>
    <row r="87" spans="1:23" s="46" customFormat="1" ht="24" hidden="1" customHeight="1" x14ac:dyDescent="0.2">
      <c r="A87" s="47">
        <v>2</v>
      </c>
      <c r="B87" s="48">
        <v>3</v>
      </c>
      <c r="C87" s="48">
        <v>3</v>
      </c>
      <c r="D87" s="48">
        <v>2</v>
      </c>
      <c r="E87" s="49" t="s">
        <v>26</v>
      </c>
      <c r="F87" s="50" t="s">
        <v>111</v>
      </c>
      <c r="G87" s="51"/>
      <c r="H87" s="51"/>
      <c r="I87" s="41">
        <f t="shared" si="6"/>
        <v>0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4"/>
      <c r="U87" s="52"/>
      <c r="V87" s="55">
        <f t="shared" si="7"/>
        <v>0</v>
      </c>
    </row>
    <row r="88" spans="1:23" s="46" customFormat="1" ht="24" customHeight="1" x14ac:dyDescent="0.2">
      <c r="A88" s="47">
        <v>2</v>
      </c>
      <c r="B88" s="48">
        <v>3</v>
      </c>
      <c r="C88" s="48">
        <v>3</v>
      </c>
      <c r="D88" s="48">
        <v>3</v>
      </c>
      <c r="E88" s="49" t="s">
        <v>26</v>
      </c>
      <c r="F88" s="50" t="s">
        <v>112</v>
      </c>
      <c r="G88" s="51">
        <v>250000</v>
      </c>
      <c r="H88" s="51">
        <v>0</v>
      </c>
      <c r="I88" s="41">
        <f t="shared" si="6"/>
        <v>250000</v>
      </c>
      <c r="J88" s="52">
        <v>0</v>
      </c>
      <c r="K88" s="52">
        <v>0</v>
      </c>
      <c r="L88" s="52">
        <v>0</v>
      </c>
      <c r="M88" s="52"/>
      <c r="N88" s="52"/>
      <c r="O88" s="52"/>
      <c r="P88" s="52"/>
      <c r="Q88" s="52"/>
      <c r="R88" s="52"/>
      <c r="S88" s="52"/>
      <c r="T88" s="54"/>
      <c r="U88" s="52"/>
      <c r="V88" s="55">
        <f t="shared" si="7"/>
        <v>0</v>
      </c>
      <c r="W88" s="45"/>
    </row>
    <row r="89" spans="1:23" s="46" customFormat="1" ht="24" customHeight="1" x14ac:dyDescent="0.2">
      <c r="A89" s="47">
        <v>2</v>
      </c>
      <c r="B89" s="48">
        <v>3</v>
      </c>
      <c r="C89" s="48">
        <v>3</v>
      </c>
      <c r="D89" s="48">
        <v>4</v>
      </c>
      <c r="E89" s="49" t="s">
        <v>26</v>
      </c>
      <c r="F89" s="50" t="s">
        <v>113</v>
      </c>
      <c r="G89" s="51">
        <v>250000</v>
      </c>
      <c r="H89" s="51">
        <v>0</v>
      </c>
      <c r="I89" s="41">
        <f t="shared" si="6"/>
        <v>250000</v>
      </c>
      <c r="J89" s="52">
        <v>0</v>
      </c>
      <c r="K89" s="52">
        <v>0</v>
      </c>
      <c r="L89" s="52">
        <v>0</v>
      </c>
      <c r="M89" s="52"/>
      <c r="N89" s="52"/>
      <c r="O89" s="52"/>
      <c r="P89" s="52"/>
      <c r="Q89" s="52"/>
      <c r="R89" s="52"/>
      <c r="S89" s="52"/>
      <c r="T89" s="54"/>
      <c r="U89" s="52"/>
      <c r="V89" s="55">
        <f t="shared" si="7"/>
        <v>0</v>
      </c>
    </row>
    <row r="90" spans="1:23" s="46" customFormat="1" ht="24" hidden="1" customHeight="1" x14ac:dyDescent="0.2">
      <c r="A90" s="47">
        <v>2</v>
      </c>
      <c r="B90" s="48">
        <v>3</v>
      </c>
      <c r="C90" s="48">
        <v>4</v>
      </c>
      <c r="D90" s="48">
        <v>1</v>
      </c>
      <c r="E90" s="49" t="s">
        <v>26</v>
      </c>
      <c r="F90" s="50" t="s">
        <v>114</v>
      </c>
      <c r="G90" s="51"/>
      <c r="H90" s="51"/>
      <c r="I90" s="41">
        <f t="shared" si="6"/>
        <v>0</v>
      </c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4"/>
      <c r="U90" s="52"/>
      <c r="V90" s="55">
        <f t="shared" si="7"/>
        <v>0</v>
      </c>
    </row>
    <row r="91" spans="1:23" s="46" customFormat="1" ht="24" hidden="1" customHeight="1" x14ac:dyDescent="0.2">
      <c r="A91" s="47">
        <v>2</v>
      </c>
      <c r="B91" s="48">
        <v>3</v>
      </c>
      <c r="C91" s="48">
        <v>5</v>
      </c>
      <c r="D91" s="48">
        <v>1</v>
      </c>
      <c r="E91" s="49" t="s">
        <v>26</v>
      </c>
      <c r="F91" s="50" t="s">
        <v>115</v>
      </c>
      <c r="G91" s="51"/>
      <c r="H91" s="51"/>
      <c r="I91" s="41">
        <f t="shared" si="6"/>
        <v>0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4"/>
      <c r="U91" s="52"/>
      <c r="V91" s="55">
        <f t="shared" si="7"/>
        <v>0</v>
      </c>
    </row>
    <row r="92" spans="1:23" s="46" customFormat="1" ht="24" customHeight="1" x14ac:dyDescent="0.2">
      <c r="A92" s="47">
        <v>2</v>
      </c>
      <c r="B92" s="48">
        <v>3</v>
      </c>
      <c r="C92" s="48">
        <v>5</v>
      </c>
      <c r="D92" s="48">
        <v>3</v>
      </c>
      <c r="E92" s="49" t="s">
        <v>26</v>
      </c>
      <c r="F92" s="50" t="s">
        <v>116</v>
      </c>
      <c r="G92" s="51">
        <v>3500000</v>
      </c>
      <c r="H92" s="51">
        <v>0</v>
      </c>
      <c r="I92" s="41">
        <f t="shared" si="6"/>
        <v>3500000</v>
      </c>
      <c r="J92" s="52">
        <v>0</v>
      </c>
      <c r="K92" s="52">
        <v>145650</v>
      </c>
      <c r="L92" s="52">
        <v>0</v>
      </c>
      <c r="M92" s="52"/>
      <c r="N92" s="52"/>
      <c r="O92" s="52"/>
      <c r="P92" s="52"/>
      <c r="Q92" s="52"/>
      <c r="R92" s="52"/>
      <c r="S92" s="52"/>
      <c r="T92" s="54"/>
      <c r="U92" s="52"/>
      <c r="V92" s="55">
        <f t="shared" si="7"/>
        <v>145650</v>
      </c>
    </row>
    <row r="93" spans="1:23" s="46" customFormat="1" ht="24" customHeight="1" x14ac:dyDescent="0.2">
      <c r="A93" s="47">
        <v>2</v>
      </c>
      <c r="B93" s="48">
        <v>3</v>
      </c>
      <c r="C93" s="48">
        <v>5</v>
      </c>
      <c r="D93" s="48">
        <v>5</v>
      </c>
      <c r="E93" s="49" t="s">
        <v>26</v>
      </c>
      <c r="F93" s="50" t="s">
        <v>117</v>
      </c>
      <c r="G93" s="51">
        <v>4000000</v>
      </c>
      <c r="H93" s="51">
        <v>0</v>
      </c>
      <c r="I93" s="41">
        <f t="shared" si="6"/>
        <v>4000000</v>
      </c>
      <c r="J93" s="52">
        <v>0</v>
      </c>
      <c r="K93" s="52">
        <v>0</v>
      </c>
      <c r="L93" s="52">
        <v>43145.52</v>
      </c>
      <c r="M93" s="52"/>
      <c r="N93" s="52"/>
      <c r="O93" s="52"/>
      <c r="P93" s="52"/>
      <c r="Q93" s="52"/>
      <c r="R93" s="52"/>
      <c r="S93" s="52"/>
      <c r="T93" s="54"/>
      <c r="U93" s="52"/>
      <c r="V93" s="55">
        <f t="shared" si="7"/>
        <v>43145.52</v>
      </c>
    </row>
    <row r="94" spans="1:23" s="46" customFormat="1" ht="24" customHeight="1" x14ac:dyDescent="0.2">
      <c r="A94" s="47">
        <v>2</v>
      </c>
      <c r="B94" s="48">
        <v>3</v>
      </c>
      <c r="C94" s="48">
        <v>6</v>
      </c>
      <c r="D94" s="48">
        <v>1</v>
      </c>
      <c r="E94" s="49" t="s">
        <v>26</v>
      </c>
      <c r="F94" s="50" t="s">
        <v>118</v>
      </c>
      <c r="G94" s="51">
        <v>100000</v>
      </c>
      <c r="H94" s="51">
        <v>0</v>
      </c>
      <c r="I94" s="41">
        <f t="shared" si="6"/>
        <v>100000</v>
      </c>
      <c r="J94" s="52">
        <v>0</v>
      </c>
      <c r="K94" s="52">
        <v>0</v>
      </c>
      <c r="L94" s="52">
        <v>0</v>
      </c>
      <c r="M94" s="52"/>
      <c r="N94" s="52"/>
      <c r="O94" s="52"/>
      <c r="P94" s="52"/>
      <c r="Q94" s="52"/>
      <c r="R94" s="52"/>
      <c r="S94" s="52"/>
      <c r="T94" s="54"/>
      <c r="U94" s="52"/>
      <c r="V94" s="55">
        <f t="shared" si="7"/>
        <v>0</v>
      </c>
    </row>
    <row r="95" spans="1:23" s="46" customFormat="1" ht="24" customHeight="1" x14ac:dyDescent="0.2">
      <c r="A95" s="47">
        <v>2</v>
      </c>
      <c r="B95" s="48">
        <v>3</v>
      </c>
      <c r="C95" s="48">
        <v>6</v>
      </c>
      <c r="D95" s="48">
        <v>3</v>
      </c>
      <c r="E95" s="49" t="s">
        <v>35</v>
      </c>
      <c r="F95" s="50" t="s">
        <v>119</v>
      </c>
      <c r="G95" s="51">
        <v>250000</v>
      </c>
      <c r="H95" s="51">
        <v>0</v>
      </c>
      <c r="I95" s="41">
        <f t="shared" si="6"/>
        <v>250000</v>
      </c>
      <c r="J95" s="52">
        <v>0</v>
      </c>
      <c r="K95" s="52">
        <v>0</v>
      </c>
      <c r="L95" s="52">
        <v>0</v>
      </c>
      <c r="M95" s="52"/>
      <c r="N95" s="52"/>
      <c r="O95" s="52"/>
      <c r="P95" s="52"/>
      <c r="Q95" s="52"/>
      <c r="R95" s="52"/>
      <c r="S95" s="52"/>
      <c r="T95" s="54"/>
      <c r="U95" s="52"/>
      <c r="V95" s="55">
        <f t="shared" si="7"/>
        <v>0</v>
      </c>
      <c r="W95" s="45"/>
    </row>
    <row r="96" spans="1:23" s="46" customFormat="1" ht="24" customHeight="1" x14ac:dyDescent="0.2">
      <c r="A96" s="47">
        <v>2</v>
      </c>
      <c r="B96" s="48">
        <v>3</v>
      </c>
      <c r="C96" s="48">
        <v>6</v>
      </c>
      <c r="D96" s="48">
        <v>3</v>
      </c>
      <c r="E96" s="49" t="s">
        <v>50</v>
      </c>
      <c r="F96" s="50" t="s">
        <v>120</v>
      </c>
      <c r="G96" s="51">
        <v>1000000</v>
      </c>
      <c r="H96" s="51">
        <v>0</v>
      </c>
      <c r="I96" s="41">
        <f t="shared" si="6"/>
        <v>1000000</v>
      </c>
      <c r="J96" s="52">
        <v>0</v>
      </c>
      <c r="K96" s="52">
        <v>0</v>
      </c>
      <c r="L96" s="52">
        <v>0</v>
      </c>
      <c r="M96" s="52"/>
      <c r="N96" s="52"/>
      <c r="O96" s="52"/>
      <c r="P96" s="52"/>
      <c r="Q96" s="52"/>
      <c r="R96" s="52"/>
      <c r="S96" s="52"/>
      <c r="T96" s="54"/>
      <c r="U96" s="52"/>
      <c r="V96" s="55">
        <f t="shared" si="7"/>
        <v>0</v>
      </c>
      <c r="W96" s="45"/>
    </row>
    <row r="97" spans="1:23" s="46" customFormat="1" ht="24" customHeight="1" x14ac:dyDescent="0.2">
      <c r="A97" s="47">
        <v>2</v>
      </c>
      <c r="B97" s="48">
        <v>3</v>
      </c>
      <c r="C97" s="48">
        <v>6</v>
      </c>
      <c r="D97" s="48">
        <v>4</v>
      </c>
      <c r="E97" s="49" t="s">
        <v>29</v>
      </c>
      <c r="F97" s="50" t="s">
        <v>121</v>
      </c>
      <c r="G97" s="51">
        <v>500000</v>
      </c>
      <c r="H97" s="51">
        <v>0</v>
      </c>
      <c r="I97" s="41">
        <f t="shared" si="6"/>
        <v>500000</v>
      </c>
      <c r="J97" s="52">
        <v>0</v>
      </c>
      <c r="K97" s="52">
        <v>0</v>
      </c>
      <c r="L97" s="52">
        <v>0</v>
      </c>
      <c r="M97" s="52"/>
      <c r="N97" s="52"/>
      <c r="O97" s="52"/>
      <c r="P97" s="52"/>
      <c r="Q97" s="52"/>
      <c r="R97" s="52"/>
      <c r="S97" s="52"/>
      <c r="T97" s="54"/>
      <c r="U97" s="52"/>
      <c r="V97" s="55">
        <f t="shared" si="7"/>
        <v>0</v>
      </c>
    </row>
    <row r="98" spans="1:23" s="46" customFormat="1" ht="24" customHeight="1" x14ac:dyDescent="0.2">
      <c r="A98" s="47">
        <v>2</v>
      </c>
      <c r="B98" s="48">
        <v>3</v>
      </c>
      <c r="C98" s="48">
        <v>7</v>
      </c>
      <c r="D98" s="48">
        <v>1</v>
      </c>
      <c r="E98" s="49" t="s">
        <v>26</v>
      </c>
      <c r="F98" s="50" t="s">
        <v>122</v>
      </c>
      <c r="G98" s="51">
        <v>10000000</v>
      </c>
      <c r="H98" s="51">
        <v>0</v>
      </c>
      <c r="I98" s="41">
        <f t="shared" si="6"/>
        <v>10000000</v>
      </c>
      <c r="J98" s="52">
        <v>234824.66</v>
      </c>
      <c r="K98" s="52">
        <v>322146.38</v>
      </c>
      <c r="L98" s="52">
        <v>851547.24</v>
      </c>
      <c r="M98" s="52"/>
      <c r="N98" s="52"/>
      <c r="O98" s="52"/>
      <c r="P98" s="52"/>
      <c r="Q98" s="52"/>
      <c r="R98" s="52"/>
      <c r="S98" s="52"/>
      <c r="T98" s="54"/>
      <c r="U98" s="52"/>
      <c r="V98" s="55">
        <f t="shared" si="7"/>
        <v>1408518.28</v>
      </c>
      <c r="W98" s="45"/>
    </row>
    <row r="99" spans="1:23" s="46" customFormat="1" ht="24" customHeight="1" x14ac:dyDescent="0.2">
      <c r="A99" s="47">
        <v>2</v>
      </c>
      <c r="B99" s="48">
        <v>3</v>
      </c>
      <c r="C99" s="48">
        <v>7</v>
      </c>
      <c r="D99" s="48">
        <v>1</v>
      </c>
      <c r="E99" s="49" t="s">
        <v>39</v>
      </c>
      <c r="F99" s="50" t="s">
        <v>123</v>
      </c>
      <c r="G99" s="51">
        <v>2000000</v>
      </c>
      <c r="H99" s="51">
        <v>0</v>
      </c>
      <c r="I99" s="41">
        <f t="shared" si="6"/>
        <v>2000000</v>
      </c>
      <c r="J99" s="52">
        <v>0</v>
      </c>
      <c r="K99" s="52">
        <v>120000</v>
      </c>
      <c r="L99" s="52">
        <v>911600</v>
      </c>
      <c r="M99" s="52"/>
      <c r="N99" s="52"/>
      <c r="O99" s="52"/>
      <c r="P99" s="52"/>
      <c r="Q99" s="52"/>
      <c r="R99" s="52"/>
      <c r="S99" s="52"/>
      <c r="T99" s="54"/>
      <c r="U99" s="52"/>
      <c r="V99" s="55">
        <f t="shared" si="7"/>
        <v>1031600</v>
      </c>
    </row>
    <row r="100" spans="1:23" s="46" customFormat="1" ht="24" customHeight="1" x14ac:dyDescent="0.2">
      <c r="A100" s="47">
        <v>2</v>
      </c>
      <c r="B100" s="48">
        <v>3</v>
      </c>
      <c r="C100" s="48">
        <v>7</v>
      </c>
      <c r="D100" s="48">
        <v>1</v>
      </c>
      <c r="E100" s="49" t="s">
        <v>50</v>
      </c>
      <c r="F100" s="50" t="s">
        <v>124</v>
      </c>
      <c r="G100" s="51">
        <v>50000</v>
      </c>
      <c r="H100" s="51">
        <v>0</v>
      </c>
      <c r="I100" s="41">
        <f t="shared" si="6"/>
        <v>50000</v>
      </c>
      <c r="J100" s="52">
        <v>0</v>
      </c>
      <c r="K100" s="52">
        <v>0</v>
      </c>
      <c r="L100" s="52">
        <v>0</v>
      </c>
      <c r="M100" s="52"/>
      <c r="N100" s="52"/>
      <c r="O100" s="52"/>
      <c r="P100" s="52"/>
      <c r="Q100" s="52"/>
      <c r="R100" s="52"/>
      <c r="S100" s="52"/>
      <c r="T100" s="54"/>
      <c r="U100" s="52"/>
      <c r="V100" s="55">
        <f t="shared" si="7"/>
        <v>0</v>
      </c>
    </row>
    <row r="101" spans="1:23" s="46" customFormat="1" ht="24" customHeight="1" x14ac:dyDescent="0.2">
      <c r="A101" s="47">
        <v>2</v>
      </c>
      <c r="B101" s="48">
        <v>3</v>
      </c>
      <c r="C101" s="48">
        <v>7</v>
      </c>
      <c r="D101" s="48">
        <v>1</v>
      </c>
      <c r="E101" s="49" t="s">
        <v>29</v>
      </c>
      <c r="F101" s="50" t="s">
        <v>125</v>
      </c>
      <c r="G101" s="51">
        <v>300000</v>
      </c>
      <c r="H101" s="51">
        <v>0</v>
      </c>
      <c r="I101" s="41">
        <f t="shared" si="6"/>
        <v>300000</v>
      </c>
      <c r="J101" s="52">
        <v>0</v>
      </c>
      <c r="K101" s="52">
        <v>0</v>
      </c>
      <c r="L101" s="52">
        <v>0</v>
      </c>
      <c r="M101" s="52"/>
      <c r="N101" s="52"/>
      <c r="O101" s="52"/>
      <c r="P101" s="52"/>
      <c r="Q101" s="52"/>
      <c r="R101" s="52"/>
      <c r="S101" s="52"/>
      <c r="T101" s="54"/>
      <c r="U101" s="52"/>
      <c r="V101" s="55">
        <f t="shared" si="7"/>
        <v>0</v>
      </c>
    </row>
    <row r="102" spans="1:23" s="46" customFormat="1" ht="21" customHeight="1" x14ac:dyDescent="0.2">
      <c r="A102" s="47">
        <v>2</v>
      </c>
      <c r="B102" s="48">
        <v>3</v>
      </c>
      <c r="C102" s="48">
        <v>7</v>
      </c>
      <c r="D102" s="48">
        <v>1</v>
      </c>
      <c r="E102" s="49" t="s">
        <v>31</v>
      </c>
      <c r="F102" s="50" t="s">
        <v>126</v>
      </c>
      <c r="G102" s="51">
        <v>300000</v>
      </c>
      <c r="H102" s="51">
        <v>0</v>
      </c>
      <c r="I102" s="41">
        <f t="shared" si="6"/>
        <v>300000</v>
      </c>
      <c r="J102" s="52">
        <v>0</v>
      </c>
      <c r="K102" s="52">
        <v>0</v>
      </c>
      <c r="L102" s="52">
        <v>0</v>
      </c>
      <c r="M102" s="52"/>
      <c r="N102" s="52"/>
      <c r="O102" s="52"/>
      <c r="P102" s="52"/>
      <c r="Q102" s="52"/>
      <c r="R102" s="52"/>
      <c r="S102" s="52"/>
      <c r="T102" s="54"/>
      <c r="U102" s="52"/>
      <c r="V102" s="55">
        <f t="shared" si="7"/>
        <v>0</v>
      </c>
    </row>
    <row r="103" spans="1:23" s="46" customFormat="1" ht="24" hidden="1" customHeight="1" x14ac:dyDescent="0.2">
      <c r="A103" s="47">
        <v>2</v>
      </c>
      <c r="B103" s="48">
        <v>3</v>
      </c>
      <c r="C103" s="48">
        <v>7</v>
      </c>
      <c r="D103" s="48">
        <v>2</v>
      </c>
      <c r="E103" s="49" t="s">
        <v>26</v>
      </c>
      <c r="F103" s="50" t="s">
        <v>127</v>
      </c>
      <c r="G103" s="51"/>
      <c r="H103" s="51">
        <v>0</v>
      </c>
      <c r="I103" s="41">
        <f t="shared" si="6"/>
        <v>0</v>
      </c>
      <c r="J103" s="52">
        <v>0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4"/>
      <c r="U103" s="52"/>
      <c r="V103" s="55">
        <f t="shared" si="7"/>
        <v>0</v>
      </c>
    </row>
    <row r="104" spans="1:23" s="46" customFormat="1" ht="24" customHeight="1" x14ac:dyDescent="0.2">
      <c r="A104" s="47">
        <v>2</v>
      </c>
      <c r="B104" s="48">
        <v>3</v>
      </c>
      <c r="C104" s="48">
        <v>7</v>
      </c>
      <c r="D104" s="48">
        <v>2</v>
      </c>
      <c r="E104" s="49" t="s">
        <v>29</v>
      </c>
      <c r="F104" s="50" t="s">
        <v>128</v>
      </c>
      <c r="G104" s="51">
        <v>300000</v>
      </c>
      <c r="H104" s="51">
        <v>0</v>
      </c>
      <c r="I104" s="41">
        <f t="shared" si="6"/>
        <v>300000</v>
      </c>
      <c r="J104" s="52">
        <v>0</v>
      </c>
      <c r="K104" s="52">
        <v>0</v>
      </c>
      <c r="L104" s="52">
        <v>0</v>
      </c>
      <c r="M104" s="52"/>
      <c r="N104" s="52"/>
      <c r="O104" s="52"/>
      <c r="P104" s="52"/>
      <c r="Q104" s="52"/>
      <c r="R104" s="52"/>
      <c r="S104" s="52"/>
      <c r="T104" s="54"/>
      <c r="U104" s="52"/>
      <c r="V104" s="55">
        <f>SUM(J104:U104)</f>
        <v>0</v>
      </c>
    </row>
    <row r="105" spans="1:23" s="46" customFormat="1" ht="24" customHeight="1" x14ac:dyDescent="0.2">
      <c r="A105" s="47">
        <v>2</v>
      </c>
      <c r="B105" s="48">
        <v>3</v>
      </c>
      <c r="C105" s="48">
        <v>7</v>
      </c>
      <c r="D105" s="48">
        <v>2</v>
      </c>
      <c r="E105" s="49" t="s">
        <v>31</v>
      </c>
      <c r="F105" s="101" t="s">
        <v>129</v>
      </c>
      <c r="G105" s="102">
        <v>300000</v>
      </c>
      <c r="H105" s="102">
        <v>0</v>
      </c>
      <c r="I105" s="41">
        <f t="shared" si="6"/>
        <v>300000</v>
      </c>
      <c r="J105" s="52">
        <v>0</v>
      </c>
      <c r="K105" s="52">
        <v>0</v>
      </c>
      <c r="L105" s="52">
        <v>0</v>
      </c>
      <c r="M105" s="52"/>
      <c r="N105" s="52"/>
      <c r="O105" s="52"/>
      <c r="P105" s="52"/>
      <c r="Q105" s="52"/>
      <c r="R105" s="52"/>
      <c r="S105" s="52"/>
      <c r="T105" s="54"/>
      <c r="U105" s="52"/>
      <c r="V105" s="55">
        <f t="shared" si="7"/>
        <v>0</v>
      </c>
    </row>
    <row r="106" spans="1:23" s="46" customFormat="1" ht="24" customHeight="1" x14ac:dyDescent="0.2">
      <c r="A106" s="47">
        <v>2</v>
      </c>
      <c r="B106" s="48">
        <v>3</v>
      </c>
      <c r="C106" s="48">
        <v>9</v>
      </c>
      <c r="D106" s="48">
        <v>1</v>
      </c>
      <c r="E106" s="49" t="s">
        <v>26</v>
      </c>
      <c r="F106" s="50" t="s">
        <v>130</v>
      </c>
      <c r="G106" s="51">
        <v>1000000</v>
      </c>
      <c r="H106" s="51">
        <v>0</v>
      </c>
      <c r="I106" s="41">
        <f t="shared" si="6"/>
        <v>1000000</v>
      </c>
      <c r="J106" s="52">
        <v>0</v>
      </c>
      <c r="K106" s="52">
        <v>0</v>
      </c>
      <c r="L106" s="52">
        <v>339763.3</v>
      </c>
      <c r="M106" s="52"/>
      <c r="N106" s="52"/>
      <c r="O106" s="52"/>
      <c r="P106" s="52"/>
      <c r="Q106" s="52"/>
      <c r="R106" s="52"/>
      <c r="S106" s="52"/>
      <c r="T106" s="54"/>
      <c r="U106" s="52"/>
      <c r="V106" s="55">
        <f t="shared" si="7"/>
        <v>339763.3</v>
      </c>
    </row>
    <row r="107" spans="1:23" s="46" customFormat="1" ht="22.5" customHeight="1" x14ac:dyDescent="0.2">
      <c r="A107" s="47">
        <v>2</v>
      </c>
      <c r="B107" s="48">
        <v>3</v>
      </c>
      <c r="C107" s="48">
        <v>9</v>
      </c>
      <c r="D107" s="48">
        <v>2</v>
      </c>
      <c r="E107" s="49" t="s">
        <v>26</v>
      </c>
      <c r="F107" s="50" t="s">
        <v>131</v>
      </c>
      <c r="G107" s="51">
        <v>2500000</v>
      </c>
      <c r="H107" s="51">
        <v>0</v>
      </c>
      <c r="I107" s="41">
        <f t="shared" si="6"/>
        <v>2500000</v>
      </c>
      <c r="J107" s="52">
        <v>0</v>
      </c>
      <c r="K107" s="52">
        <v>0</v>
      </c>
      <c r="L107" s="52">
        <v>0</v>
      </c>
      <c r="M107" s="52"/>
      <c r="N107" s="52"/>
      <c r="O107" s="52"/>
      <c r="P107" s="52"/>
      <c r="Q107" s="52"/>
      <c r="R107" s="52"/>
      <c r="S107" s="52"/>
      <c r="T107" s="54"/>
      <c r="U107" s="52"/>
      <c r="V107" s="55">
        <f>SUM(J107:U107)</f>
        <v>0</v>
      </c>
      <c r="W107" s="45"/>
    </row>
    <row r="108" spans="1:23" s="46" customFormat="1" ht="22.5" hidden="1" customHeight="1" x14ac:dyDescent="0.2">
      <c r="A108" s="47">
        <v>2</v>
      </c>
      <c r="B108" s="48">
        <v>3</v>
      </c>
      <c r="C108" s="48">
        <v>9</v>
      </c>
      <c r="D108" s="48">
        <v>5</v>
      </c>
      <c r="E108" s="49" t="s">
        <v>26</v>
      </c>
      <c r="F108" s="50" t="s">
        <v>132</v>
      </c>
      <c r="G108" s="51">
        <v>0</v>
      </c>
      <c r="H108" s="51">
        <v>0</v>
      </c>
      <c r="I108" s="41">
        <f t="shared" si="6"/>
        <v>0</v>
      </c>
      <c r="J108" s="52">
        <v>0</v>
      </c>
      <c r="K108" s="52"/>
      <c r="L108" s="52"/>
      <c r="M108" s="52"/>
      <c r="N108" s="52"/>
      <c r="O108" s="52"/>
      <c r="P108" s="52"/>
      <c r="Q108" s="52"/>
      <c r="R108" s="52"/>
      <c r="S108" s="52"/>
      <c r="T108" s="54"/>
      <c r="U108" s="52"/>
      <c r="V108" s="55">
        <f t="shared" si="7"/>
        <v>0</v>
      </c>
    </row>
    <row r="109" spans="1:23" s="46" customFormat="1" ht="23.25" customHeight="1" x14ac:dyDescent="0.2">
      <c r="A109" s="47">
        <v>2</v>
      </c>
      <c r="B109" s="48">
        <v>3</v>
      </c>
      <c r="C109" s="48">
        <v>9</v>
      </c>
      <c r="D109" s="48">
        <v>6</v>
      </c>
      <c r="E109" s="49" t="s">
        <v>26</v>
      </c>
      <c r="F109" s="50" t="s">
        <v>133</v>
      </c>
      <c r="G109" s="51">
        <v>500000</v>
      </c>
      <c r="H109" s="51">
        <v>0</v>
      </c>
      <c r="I109" s="41">
        <f t="shared" si="6"/>
        <v>500000</v>
      </c>
      <c r="J109" s="52">
        <v>0</v>
      </c>
      <c r="K109" s="52">
        <v>46740.160000000003</v>
      </c>
      <c r="L109" s="52">
        <v>0</v>
      </c>
      <c r="M109" s="52"/>
      <c r="N109" s="52"/>
      <c r="O109" s="52"/>
      <c r="P109" s="52"/>
      <c r="Q109" s="52"/>
      <c r="R109" s="52"/>
      <c r="S109" s="52"/>
      <c r="T109" s="54"/>
      <c r="U109" s="52"/>
      <c r="V109" s="55">
        <f t="shared" si="7"/>
        <v>46740.160000000003</v>
      </c>
    </row>
    <row r="110" spans="1:23" s="46" customFormat="1" ht="22.5" hidden="1" customHeight="1" x14ac:dyDescent="0.2">
      <c r="A110" s="47">
        <v>2</v>
      </c>
      <c r="B110" s="48">
        <v>3</v>
      </c>
      <c r="C110" s="48">
        <v>9</v>
      </c>
      <c r="D110" s="48">
        <v>8</v>
      </c>
      <c r="E110" s="49" t="s">
        <v>26</v>
      </c>
      <c r="F110" s="87" t="s">
        <v>134</v>
      </c>
      <c r="G110" s="51">
        <v>0</v>
      </c>
      <c r="H110" s="51">
        <v>0</v>
      </c>
      <c r="I110" s="41">
        <f t="shared" si="6"/>
        <v>0</v>
      </c>
      <c r="J110" s="52">
        <v>0</v>
      </c>
      <c r="K110" s="52"/>
      <c r="L110" s="52"/>
      <c r="M110" s="52"/>
      <c r="N110" s="52"/>
      <c r="O110" s="52"/>
      <c r="P110" s="52"/>
      <c r="Q110" s="52"/>
      <c r="R110" s="52"/>
      <c r="S110" s="52"/>
      <c r="T110" s="54"/>
      <c r="U110" s="52"/>
      <c r="V110" s="55">
        <f t="shared" si="7"/>
        <v>0</v>
      </c>
    </row>
    <row r="111" spans="1:23" s="46" customFormat="1" ht="22.5" customHeight="1" thickBot="1" x14ac:dyDescent="0.25">
      <c r="A111" s="61">
        <v>2</v>
      </c>
      <c r="B111" s="62">
        <v>3</v>
      </c>
      <c r="C111" s="62">
        <v>9</v>
      </c>
      <c r="D111" s="62">
        <v>9</v>
      </c>
      <c r="E111" s="63" t="s">
        <v>26</v>
      </c>
      <c r="F111" s="64" t="s">
        <v>135</v>
      </c>
      <c r="G111" s="65">
        <v>1000000</v>
      </c>
      <c r="H111" s="65">
        <v>0</v>
      </c>
      <c r="I111" s="41">
        <f t="shared" si="6"/>
        <v>1000000</v>
      </c>
      <c r="J111" s="66">
        <v>5928.2</v>
      </c>
      <c r="K111" s="66">
        <v>0</v>
      </c>
      <c r="L111" s="66">
        <v>22081.95</v>
      </c>
      <c r="M111" s="66"/>
      <c r="N111" s="66"/>
      <c r="O111" s="66"/>
      <c r="P111" s="66"/>
      <c r="Q111" s="66"/>
      <c r="R111" s="66"/>
      <c r="S111" s="66"/>
      <c r="T111" s="68"/>
      <c r="U111" s="66"/>
      <c r="V111" s="69">
        <f t="shared" si="7"/>
        <v>28010.15</v>
      </c>
      <c r="W111" s="45"/>
    </row>
    <row r="112" spans="1:23" s="46" customFormat="1" ht="22.5" customHeight="1" thickBot="1" x14ac:dyDescent="0.25">
      <c r="A112" s="70"/>
      <c r="B112" s="70"/>
      <c r="C112" s="70"/>
      <c r="D112" s="70"/>
      <c r="E112" s="89"/>
      <c r="F112" s="71"/>
      <c r="G112" s="72"/>
      <c r="H112" s="72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4"/>
      <c r="U112" s="73"/>
      <c r="V112" s="75"/>
      <c r="W112" s="45"/>
    </row>
    <row r="113" spans="1:23" s="46" customFormat="1" ht="27.75" customHeight="1" thickBot="1" x14ac:dyDescent="0.25">
      <c r="A113" s="103"/>
      <c r="B113" s="104"/>
      <c r="C113" s="104"/>
      <c r="D113" s="104"/>
      <c r="E113" s="93"/>
      <c r="F113" s="77" t="s">
        <v>136</v>
      </c>
      <c r="G113" s="105">
        <f>SUM(G114:G130)</f>
        <v>361700000</v>
      </c>
      <c r="H113" s="105">
        <f>SUM(H114:H130)</f>
        <v>0</v>
      </c>
      <c r="I113" s="80">
        <f>SUM(I114:I130)</f>
        <v>361700000</v>
      </c>
      <c r="J113" s="80">
        <f>SUM(J114:J130)</f>
        <v>265685013</v>
      </c>
      <c r="K113" s="80">
        <f t="shared" ref="K113:V113" si="8">SUM(K114:K130)</f>
        <v>26116019.600000001</v>
      </c>
      <c r="L113" s="80">
        <f t="shared" si="8"/>
        <v>30989323.600000001</v>
      </c>
      <c r="M113" s="80">
        <f t="shared" si="8"/>
        <v>0</v>
      </c>
      <c r="N113" s="80">
        <f t="shared" si="8"/>
        <v>0</v>
      </c>
      <c r="O113" s="80">
        <f t="shared" si="8"/>
        <v>0</v>
      </c>
      <c r="P113" s="80">
        <f t="shared" si="8"/>
        <v>0</v>
      </c>
      <c r="Q113" s="80">
        <f t="shared" si="8"/>
        <v>0</v>
      </c>
      <c r="R113" s="80">
        <f t="shared" si="8"/>
        <v>0</v>
      </c>
      <c r="S113" s="80">
        <f t="shared" si="8"/>
        <v>0</v>
      </c>
      <c r="T113" s="80">
        <f t="shared" si="8"/>
        <v>0</v>
      </c>
      <c r="U113" s="80">
        <f t="shared" si="8"/>
        <v>0</v>
      </c>
      <c r="V113" s="106">
        <f t="shared" si="8"/>
        <v>322790356.20000005</v>
      </c>
      <c r="W113" s="45"/>
    </row>
    <row r="114" spans="1:23" s="46" customFormat="1" ht="31.5" hidden="1" customHeight="1" x14ac:dyDescent="0.2">
      <c r="A114" s="35">
        <v>2</v>
      </c>
      <c r="B114" s="36">
        <v>4</v>
      </c>
      <c r="C114" s="36">
        <v>1</v>
      </c>
      <c r="D114" s="36">
        <v>1</v>
      </c>
      <c r="E114" s="37" t="s">
        <v>26</v>
      </c>
      <c r="F114" s="38" t="s">
        <v>137</v>
      </c>
      <c r="G114" s="40"/>
      <c r="H114" s="40"/>
      <c r="I114" s="41"/>
      <c r="J114" s="41">
        <v>0</v>
      </c>
      <c r="K114" s="41">
        <v>0</v>
      </c>
      <c r="L114" s="41">
        <v>0</v>
      </c>
      <c r="M114" s="41"/>
      <c r="N114" s="41"/>
      <c r="O114" s="41"/>
      <c r="P114" s="41"/>
      <c r="Q114" s="41">
        <v>0</v>
      </c>
      <c r="R114" s="41">
        <v>0</v>
      </c>
      <c r="S114" s="41"/>
      <c r="T114" s="41"/>
      <c r="U114" s="41"/>
      <c r="V114" s="44">
        <f t="shared" si="7"/>
        <v>0</v>
      </c>
    </row>
    <row r="115" spans="1:23" s="46" customFormat="1" ht="26.25" customHeight="1" x14ac:dyDescent="0.2">
      <c r="A115" s="47">
        <v>2</v>
      </c>
      <c r="B115" s="48">
        <v>4</v>
      </c>
      <c r="C115" s="48">
        <v>1</v>
      </c>
      <c r="D115" s="48">
        <v>2</v>
      </c>
      <c r="E115" s="49" t="s">
        <v>26</v>
      </c>
      <c r="F115" s="50" t="s">
        <v>138</v>
      </c>
      <c r="G115" s="51">
        <v>500000</v>
      </c>
      <c r="H115" s="51">
        <v>0</v>
      </c>
      <c r="I115" s="41">
        <f t="shared" ref="I115:I124" si="9">+G115+H115</f>
        <v>500000</v>
      </c>
      <c r="J115" s="52">
        <v>0</v>
      </c>
      <c r="K115" s="52">
        <v>0</v>
      </c>
      <c r="L115" s="52">
        <v>0</v>
      </c>
      <c r="M115" s="52"/>
      <c r="N115" s="52"/>
      <c r="O115" s="52"/>
      <c r="P115" s="52"/>
      <c r="Q115" s="52"/>
      <c r="R115" s="52"/>
      <c r="S115" s="52"/>
      <c r="T115" s="54"/>
      <c r="U115" s="52"/>
      <c r="V115" s="55">
        <f t="shared" si="7"/>
        <v>0</v>
      </c>
    </row>
    <row r="116" spans="1:23" s="46" customFormat="1" ht="24.75" customHeight="1" x14ac:dyDescent="0.2">
      <c r="A116" s="47">
        <v>2</v>
      </c>
      <c r="B116" s="48">
        <v>4</v>
      </c>
      <c r="C116" s="48">
        <v>1</v>
      </c>
      <c r="D116" s="48">
        <v>2</v>
      </c>
      <c r="E116" s="49" t="s">
        <v>39</v>
      </c>
      <c r="F116" s="50" t="s">
        <v>139</v>
      </c>
      <c r="G116" s="51">
        <v>6000000</v>
      </c>
      <c r="H116" s="51">
        <v>0</v>
      </c>
      <c r="I116" s="41">
        <f t="shared" si="9"/>
        <v>6000000</v>
      </c>
      <c r="J116" s="52">
        <v>0</v>
      </c>
      <c r="K116" s="52">
        <v>240000</v>
      </c>
      <c r="L116" s="52">
        <v>805174</v>
      </c>
      <c r="M116" s="52"/>
      <c r="N116" s="52"/>
      <c r="O116" s="52"/>
      <c r="P116" s="52"/>
      <c r="Q116" s="52"/>
      <c r="R116" s="52"/>
      <c r="S116" s="52"/>
      <c r="T116" s="54"/>
      <c r="U116" s="52"/>
      <c r="V116" s="55">
        <f t="shared" si="7"/>
        <v>1045174</v>
      </c>
    </row>
    <row r="117" spans="1:23" s="46" customFormat="1" ht="26.25" customHeight="1" x14ac:dyDescent="0.2">
      <c r="A117" s="47">
        <v>2</v>
      </c>
      <c r="B117" s="48">
        <v>4</v>
      </c>
      <c r="C117" s="48">
        <v>1</v>
      </c>
      <c r="D117" s="48">
        <v>3</v>
      </c>
      <c r="E117" s="49" t="s">
        <v>26</v>
      </c>
      <c r="F117" s="50" t="s">
        <v>140</v>
      </c>
      <c r="G117" s="51">
        <v>200000</v>
      </c>
      <c r="H117" s="51">
        <v>0</v>
      </c>
      <c r="I117" s="41">
        <f t="shared" si="9"/>
        <v>200000</v>
      </c>
      <c r="J117" s="52">
        <v>0</v>
      </c>
      <c r="K117" s="52">
        <v>0</v>
      </c>
      <c r="L117" s="52">
        <v>0</v>
      </c>
      <c r="M117" s="52"/>
      <c r="N117" s="52"/>
      <c r="O117" s="52"/>
      <c r="P117" s="52"/>
      <c r="Q117" s="52"/>
      <c r="R117" s="52"/>
      <c r="S117" s="52"/>
      <c r="T117" s="54"/>
      <c r="U117" s="52"/>
      <c r="V117" s="55">
        <f t="shared" si="7"/>
        <v>0</v>
      </c>
    </row>
    <row r="118" spans="1:23" s="46" customFormat="1" ht="26.25" customHeight="1" x14ac:dyDescent="0.2">
      <c r="A118" s="47">
        <v>2</v>
      </c>
      <c r="B118" s="48">
        <v>4</v>
      </c>
      <c r="C118" s="48">
        <v>1</v>
      </c>
      <c r="D118" s="48">
        <v>4</v>
      </c>
      <c r="E118" s="49" t="s">
        <v>26</v>
      </c>
      <c r="F118" s="50" t="s">
        <v>141</v>
      </c>
      <c r="G118" s="51">
        <v>2000000</v>
      </c>
      <c r="H118" s="51">
        <v>0</v>
      </c>
      <c r="I118" s="41">
        <f t="shared" si="9"/>
        <v>2000000</v>
      </c>
      <c r="J118" s="52">
        <v>0</v>
      </c>
      <c r="K118" s="52">
        <v>0</v>
      </c>
      <c r="L118" s="52">
        <v>0</v>
      </c>
      <c r="M118" s="52"/>
      <c r="N118" s="52"/>
      <c r="O118" s="52"/>
      <c r="P118" s="52"/>
      <c r="Q118" s="52"/>
      <c r="R118" s="52"/>
      <c r="S118" s="52"/>
      <c r="T118" s="54"/>
      <c r="U118" s="52"/>
      <c r="V118" s="55">
        <f t="shared" si="7"/>
        <v>0</v>
      </c>
    </row>
    <row r="119" spans="1:23" s="46" customFormat="1" ht="26.25" customHeight="1" x14ac:dyDescent="0.2">
      <c r="A119" s="47">
        <v>2</v>
      </c>
      <c r="B119" s="48">
        <v>4</v>
      </c>
      <c r="C119" s="48">
        <v>1</v>
      </c>
      <c r="D119" s="48">
        <v>4</v>
      </c>
      <c r="E119" s="49" t="s">
        <v>39</v>
      </c>
      <c r="F119" s="50" t="s">
        <v>142</v>
      </c>
      <c r="G119" s="51">
        <v>4000000</v>
      </c>
      <c r="H119" s="51">
        <v>0</v>
      </c>
      <c r="I119" s="41">
        <f t="shared" si="9"/>
        <v>4000000</v>
      </c>
      <c r="J119" s="52">
        <v>0</v>
      </c>
      <c r="K119" s="52">
        <v>0</v>
      </c>
      <c r="L119" s="52">
        <v>0</v>
      </c>
      <c r="M119" s="52"/>
      <c r="N119" s="52"/>
      <c r="O119" s="52"/>
      <c r="P119" s="52"/>
      <c r="Q119" s="52"/>
      <c r="R119" s="52"/>
      <c r="S119" s="52"/>
      <c r="T119" s="54"/>
      <c r="U119" s="52"/>
      <c r="V119" s="55">
        <f t="shared" si="7"/>
        <v>0</v>
      </c>
    </row>
    <row r="120" spans="1:23" s="46" customFormat="1" ht="26.25" hidden="1" customHeight="1" x14ac:dyDescent="0.2">
      <c r="A120" s="47">
        <v>2</v>
      </c>
      <c r="B120" s="48">
        <v>4</v>
      </c>
      <c r="C120" s="48">
        <v>1</v>
      </c>
      <c r="D120" s="48">
        <v>5</v>
      </c>
      <c r="E120" s="49" t="s">
        <v>26</v>
      </c>
      <c r="F120" s="50" t="s">
        <v>143</v>
      </c>
      <c r="G120" s="51"/>
      <c r="H120" s="51"/>
      <c r="I120" s="41">
        <f t="shared" si="9"/>
        <v>0</v>
      </c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4"/>
      <c r="U120" s="52"/>
      <c r="V120" s="55">
        <f t="shared" si="7"/>
        <v>0</v>
      </c>
    </row>
    <row r="121" spans="1:23" s="46" customFormat="1" ht="26.25" customHeight="1" x14ac:dyDescent="0.2">
      <c r="A121" s="47">
        <v>2</v>
      </c>
      <c r="B121" s="48">
        <v>4</v>
      </c>
      <c r="C121" s="48">
        <v>1</v>
      </c>
      <c r="D121" s="48">
        <v>6</v>
      </c>
      <c r="E121" s="49" t="s">
        <v>26</v>
      </c>
      <c r="F121" s="50" t="s">
        <v>144</v>
      </c>
      <c r="G121" s="51">
        <f>320000000+14000000</f>
        <v>334000000</v>
      </c>
      <c r="H121" s="51">
        <v>0</v>
      </c>
      <c r="I121" s="41">
        <f t="shared" si="9"/>
        <v>334000000</v>
      </c>
      <c r="J121" s="52">
        <f>263685013-600000</f>
        <v>263085013</v>
      </c>
      <c r="K121" s="52">
        <f>22007473-3150</f>
        <v>22004323</v>
      </c>
      <c r="L121" s="52">
        <v>26661283.600000001</v>
      </c>
      <c r="M121" s="52"/>
      <c r="N121" s="52"/>
      <c r="O121" s="52"/>
      <c r="P121" s="52"/>
      <c r="Q121" s="52"/>
      <c r="R121" s="52"/>
      <c r="S121" s="52"/>
      <c r="T121" s="54"/>
      <c r="U121" s="52"/>
      <c r="V121" s="55">
        <f t="shared" si="7"/>
        <v>311750619.60000002</v>
      </c>
      <c r="W121" s="45"/>
    </row>
    <row r="122" spans="1:23" s="46" customFormat="1" ht="0.75" hidden="1" customHeight="1" x14ac:dyDescent="0.2">
      <c r="A122" s="47">
        <v>2</v>
      </c>
      <c r="B122" s="48">
        <v>4</v>
      </c>
      <c r="C122" s="48">
        <v>2</v>
      </c>
      <c r="D122" s="48">
        <v>3</v>
      </c>
      <c r="E122" s="49" t="s">
        <v>39</v>
      </c>
      <c r="F122" s="50" t="s">
        <v>145</v>
      </c>
      <c r="G122" s="51"/>
      <c r="H122" s="51"/>
      <c r="I122" s="41">
        <f t="shared" si="9"/>
        <v>0</v>
      </c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4"/>
      <c r="U122" s="52"/>
      <c r="V122" s="55">
        <f t="shared" si="7"/>
        <v>0</v>
      </c>
    </row>
    <row r="123" spans="1:23" s="46" customFormat="1" ht="27.75" customHeight="1" x14ac:dyDescent="0.2">
      <c r="A123" s="47">
        <v>2</v>
      </c>
      <c r="B123" s="48">
        <v>4</v>
      </c>
      <c r="C123" s="48">
        <v>3</v>
      </c>
      <c r="D123" s="48">
        <v>1</v>
      </c>
      <c r="E123" s="49" t="s">
        <v>26</v>
      </c>
      <c r="F123" s="50" t="s">
        <v>146</v>
      </c>
      <c r="G123" s="51">
        <v>3000000</v>
      </c>
      <c r="H123" s="51">
        <v>0</v>
      </c>
      <c r="I123" s="41">
        <f t="shared" si="9"/>
        <v>3000000</v>
      </c>
      <c r="J123" s="52">
        <v>2600000</v>
      </c>
      <c r="K123" s="52">
        <v>3871696.6</v>
      </c>
      <c r="L123" s="52">
        <v>2846000</v>
      </c>
      <c r="M123" s="52"/>
      <c r="N123" s="52"/>
      <c r="O123" s="52"/>
      <c r="P123" s="52"/>
      <c r="Q123" s="52"/>
      <c r="R123" s="52"/>
      <c r="S123" s="52"/>
      <c r="T123" s="54"/>
      <c r="U123" s="52"/>
      <c r="V123" s="55">
        <f t="shared" si="7"/>
        <v>9317696.5999999996</v>
      </c>
      <c r="W123" s="45"/>
    </row>
    <row r="124" spans="1:23" s="46" customFormat="1" ht="24" customHeight="1" x14ac:dyDescent="0.2">
      <c r="A124" s="47">
        <v>2</v>
      </c>
      <c r="B124" s="48">
        <v>4</v>
      </c>
      <c r="C124" s="48">
        <v>3</v>
      </c>
      <c r="D124" s="48">
        <v>1</v>
      </c>
      <c r="E124" s="49" t="s">
        <v>39</v>
      </c>
      <c r="F124" s="50" t="s">
        <v>147</v>
      </c>
      <c r="G124" s="51">
        <v>12000000</v>
      </c>
      <c r="H124" s="51">
        <v>0</v>
      </c>
      <c r="I124" s="41">
        <f t="shared" si="9"/>
        <v>12000000</v>
      </c>
      <c r="J124" s="52">
        <v>0</v>
      </c>
      <c r="K124" s="52"/>
      <c r="L124" s="52">
        <v>676866</v>
      </c>
      <c r="M124" s="52"/>
      <c r="N124" s="52"/>
      <c r="O124" s="52"/>
      <c r="P124" s="52"/>
      <c r="Q124" s="52"/>
      <c r="R124" s="52"/>
      <c r="S124" s="52"/>
      <c r="T124" s="54"/>
      <c r="U124" s="52"/>
      <c r="V124" s="55">
        <f>SUM(J124:U124)</f>
        <v>676866</v>
      </c>
      <c r="W124" s="45"/>
    </row>
    <row r="125" spans="1:23" s="46" customFormat="1" ht="27.75" hidden="1" customHeight="1" x14ac:dyDescent="0.2">
      <c r="A125" s="47">
        <v>2</v>
      </c>
      <c r="B125" s="48">
        <v>4</v>
      </c>
      <c r="C125" s="48">
        <v>3</v>
      </c>
      <c r="D125" s="48">
        <v>2</v>
      </c>
      <c r="E125" s="49" t="s">
        <v>26</v>
      </c>
      <c r="F125" s="50" t="s">
        <v>148</v>
      </c>
      <c r="G125" s="51"/>
      <c r="H125" s="51">
        <v>0</v>
      </c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4"/>
      <c r="U125" s="52"/>
      <c r="V125" s="55">
        <f t="shared" si="7"/>
        <v>0</v>
      </c>
    </row>
    <row r="126" spans="1:23" s="46" customFormat="1" ht="27.75" hidden="1" customHeight="1" x14ac:dyDescent="0.2">
      <c r="A126" s="47">
        <v>2</v>
      </c>
      <c r="B126" s="48">
        <v>4</v>
      </c>
      <c r="C126" s="48">
        <v>3</v>
      </c>
      <c r="D126" s="48">
        <v>2</v>
      </c>
      <c r="E126" s="49" t="s">
        <v>39</v>
      </c>
      <c r="F126" s="50" t="s">
        <v>149</v>
      </c>
      <c r="G126" s="51"/>
      <c r="H126" s="51">
        <v>0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4"/>
      <c r="U126" s="52"/>
      <c r="V126" s="55">
        <f t="shared" si="7"/>
        <v>0</v>
      </c>
    </row>
    <row r="127" spans="1:23" s="46" customFormat="1" ht="27.75" hidden="1" customHeight="1" x14ac:dyDescent="0.2">
      <c r="A127" s="47">
        <v>2</v>
      </c>
      <c r="B127" s="48">
        <v>4</v>
      </c>
      <c r="C127" s="48">
        <v>4</v>
      </c>
      <c r="D127" s="48">
        <v>1</v>
      </c>
      <c r="E127" s="49" t="s">
        <v>39</v>
      </c>
      <c r="F127" s="50" t="s">
        <v>150</v>
      </c>
      <c r="G127" s="51"/>
      <c r="H127" s="51">
        <v>0</v>
      </c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4"/>
      <c r="U127" s="52"/>
      <c r="V127" s="55">
        <f t="shared" si="7"/>
        <v>0</v>
      </c>
    </row>
    <row r="128" spans="1:23" s="46" customFormat="1" ht="27.75" hidden="1" customHeight="1" x14ac:dyDescent="0.2">
      <c r="A128" s="47">
        <v>2</v>
      </c>
      <c r="B128" s="48">
        <v>4</v>
      </c>
      <c r="C128" s="48">
        <v>4</v>
      </c>
      <c r="D128" s="48">
        <v>2</v>
      </c>
      <c r="E128" s="49" t="s">
        <v>26</v>
      </c>
      <c r="F128" s="50" t="s">
        <v>151</v>
      </c>
      <c r="G128" s="51"/>
      <c r="H128" s="51">
        <v>0</v>
      </c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4"/>
      <c r="U128" s="52"/>
      <c r="V128" s="55">
        <f t="shared" si="7"/>
        <v>0</v>
      </c>
    </row>
    <row r="129" spans="1:23" s="46" customFormat="1" ht="27.75" hidden="1" customHeight="1" x14ac:dyDescent="0.2">
      <c r="A129" s="47">
        <v>2</v>
      </c>
      <c r="B129" s="48">
        <v>4</v>
      </c>
      <c r="C129" s="48">
        <v>5</v>
      </c>
      <c r="D129" s="48">
        <v>2</v>
      </c>
      <c r="E129" s="49" t="s">
        <v>26</v>
      </c>
      <c r="F129" s="50" t="s">
        <v>152</v>
      </c>
      <c r="G129" s="51"/>
      <c r="H129" s="51">
        <v>0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4"/>
      <c r="U129" s="52"/>
      <c r="V129" s="55">
        <f t="shared" si="7"/>
        <v>0</v>
      </c>
    </row>
    <row r="130" spans="1:23" s="46" customFormat="1" ht="27.75" hidden="1" customHeight="1" x14ac:dyDescent="0.2">
      <c r="A130" s="47">
        <v>2</v>
      </c>
      <c r="B130" s="48">
        <v>4</v>
      </c>
      <c r="C130" s="48">
        <v>9</v>
      </c>
      <c r="D130" s="48">
        <v>1</v>
      </c>
      <c r="E130" s="49" t="s">
        <v>26</v>
      </c>
      <c r="F130" s="50" t="s">
        <v>153</v>
      </c>
      <c r="G130" s="51"/>
      <c r="H130" s="51">
        <v>0</v>
      </c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4"/>
      <c r="U130" s="52"/>
      <c r="V130" s="55">
        <f t="shared" si="7"/>
        <v>0</v>
      </c>
    </row>
    <row r="131" spans="1:23" s="46" customFormat="1" ht="17.25" customHeight="1" x14ac:dyDescent="0.2">
      <c r="A131" s="107"/>
      <c r="B131" s="108"/>
      <c r="C131" s="108"/>
      <c r="D131" s="108"/>
      <c r="E131" s="109"/>
      <c r="F131" s="87"/>
      <c r="G131" s="51"/>
      <c r="H131" s="51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110"/>
      <c r="U131" s="58"/>
      <c r="V131" s="111"/>
    </row>
    <row r="132" spans="1:23" s="46" customFormat="1" ht="27.75" customHeight="1" x14ac:dyDescent="0.2">
      <c r="A132" s="112"/>
      <c r="B132" s="113"/>
      <c r="C132" s="113"/>
      <c r="D132" s="113"/>
      <c r="E132" s="114"/>
      <c r="F132" s="115" t="s">
        <v>154</v>
      </c>
      <c r="G132" s="116">
        <f>SUM(G133:G134)</f>
        <v>11000000</v>
      </c>
      <c r="H132" s="116">
        <f>SUM(H133:H134)</f>
        <v>2000000000</v>
      </c>
      <c r="I132" s="117">
        <f>SUM(I133:I134)</f>
        <v>2011000000</v>
      </c>
      <c r="J132" s="117">
        <f>SUM(J133:J134)</f>
        <v>39467852.460000001</v>
      </c>
      <c r="K132" s="117">
        <f t="shared" ref="K132:U132" si="10">SUM(K133:K134)</f>
        <v>262328353.28</v>
      </c>
      <c r="L132" s="117">
        <f t="shared" si="10"/>
        <v>205101527.62</v>
      </c>
      <c r="M132" s="117">
        <f t="shared" si="10"/>
        <v>0</v>
      </c>
      <c r="N132" s="117">
        <f t="shared" si="10"/>
        <v>0</v>
      </c>
      <c r="O132" s="117">
        <f t="shared" si="10"/>
        <v>0</v>
      </c>
      <c r="P132" s="117">
        <f t="shared" si="10"/>
        <v>0</v>
      </c>
      <c r="Q132" s="117">
        <f t="shared" si="10"/>
        <v>0</v>
      </c>
      <c r="R132" s="117">
        <f t="shared" si="10"/>
        <v>0</v>
      </c>
      <c r="S132" s="117">
        <f t="shared" si="10"/>
        <v>0</v>
      </c>
      <c r="T132" s="118">
        <f t="shared" si="10"/>
        <v>0</v>
      </c>
      <c r="U132" s="117">
        <f t="shared" si="10"/>
        <v>0</v>
      </c>
      <c r="V132" s="119">
        <f t="shared" si="7"/>
        <v>506897733.36000001</v>
      </c>
      <c r="W132" s="100"/>
    </row>
    <row r="133" spans="1:23" s="46" customFormat="1" ht="23.25" customHeight="1" x14ac:dyDescent="0.2">
      <c r="A133" s="47">
        <v>2</v>
      </c>
      <c r="B133" s="48">
        <v>5</v>
      </c>
      <c r="C133" s="48">
        <v>3</v>
      </c>
      <c r="D133" s="48">
        <v>1</v>
      </c>
      <c r="E133" s="49" t="s">
        <v>26</v>
      </c>
      <c r="F133" s="50" t="s">
        <v>155</v>
      </c>
      <c r="G133" s="51">
        <v>9000000</v>
      </c>
      <c r="H133" s="51">
        <v>2000000000</v>
      </c>
      <c r="I133" s="41">
        <f>+G133+H133</f>
        <v>2009000000</v>
      </c>
      <c r="J133" s="52">
        <v>39467852.460000001</v>
      </c>
      <c r="K133" s="52">
        <v>262328353.28</v>
      </c>
      <c r="L133" s="52">
        <v>205101527.62</v>
      </c>
      <c r="M133" s="52"/>
      <c r="N133" s="52"/>
      <c r="O133" s="52"/>
      <c r="P133" s="52"/>
      <c r="Q133" s="52"/>
      <c r="R133" s="52"/>
      <c r="S133" s="52"/>
      <c r="T133" s="54"/>
      <c r="U133" s="52"/>
      <c r="V133" s="55">
        <f t="shared" si="7"/>
        <v>506897733.36000001</v>
      </c>
      <c r="W133" s="45"/>
    </row>
    <row r="134" spans="1:23" s="46" customFormat="1" ht="24.75" customHeight="1" x14ac:dyDescent="0.2">
      <c r="A134" s="47">
        <v>2</v>
      </c>
      <c r="B134" s="48">
        <v>5</v>
      </c>
      <c r="C134" s="48">
        <v>3</v>
      </c>
      <c r="D134" s="48">
        <v>1</v>
      </c>
      <c r="E134" s="49" t="s">
        <v>39</v>
      </c>
      <c r="F134" s="50" t="s">
        <v>156</v>
      </c>
      <c r="G134" s="51">
        <v>2000000</v>
      </c>
      <c r="H134" s="51">
        <v>0</v>
      </c>
      <c r="I134" s="41">
        <f>+G134+H134</f>
        <v>2000000</v>
      </c>
      <c r="J134" s="52">
        <v>0</v>
      </c>
      <c r="K134" s="52">
        <v>0</v>
      </c>
      <c r="L134" s="52">
        <v>0</v>
      </c>
      <c r="M134" s="52"/>
      <c r="N134" s="52"/>
      <c r="O134" s="52"/>
      <c r="P134" s="52"/>
      <c r="Q134" s="52"/>
      <c r="R134" s="52"/>
      <c r="S134" s="52"/>
      <c r="T134" s="54"/>
      <c r="U134" s="52"/>
      <c r="V134" s="55">
        <f>SUM(J134:U134)</f>
        <v>0</v>
      </c>
      <c r="W134" s="45"/>
    </row>
    <row r="135" spans="1:23" s="46" customFormat="1" ht="12" customHeight="1" x14ac:dyDescent="0.2">
      <c r="A135" s="47"/>
      <c r="B135" s="48"/>
      <c r="C135" s="48"/>
      <c r="D135" s="48"/>
      <c r="E135" s="49"/>
      <c r="F135" s="50"/>
      <c r="G135" s="51"/>
      <c r="H135" s="51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4"/>
      <c r="U135" s="52"/>
      <c r="V135" s="55"/>
      <c r="W135" s="45"/>
    </row>
    <row r="136" spans="1:23" s="46" customFormat="1" ht="22.5" customHeight="1" x14ac:dyDescent="0.2">
      <c r="A136" s="112"/>
      <c r="B136" s="113"/>
      <c r="C136" s="113"/>
      <c r="D136" s="113"/>
      <c r="E136" s="114"/>
      <c r="F136" s="115" t="s">
        <v>157</v>
      </c>
      <c r="G136" s="120">
        <f>SUM(G137:G155)</f>
        <v>42400000</v>
      </c>
      <c r="H136" s="120">
        <f>SUM(H137:H155)</f>
        <v>0</v>
      </c>
      <c r="I136" s="121">
        <f>SUM(I137:I155)</f>
        <v>42400000</v>
      </c>
      <c r="J136" s="121">
        <f>SUM(J137:J155)</f>
        <v>13666.97</v>
      </c>
      <c r="K136" s="121">
        <f t="shared" ref="K136:V136" si="11">SUM(K137:K155)</f>
        <v>244380.01</v>
      </c>
      <c r="L136" s="121">
        <f t="shared" si="11"/>
        <v>11615979.43</v>
      </c>
      <c r="M136" s="121">
        <f t="shared" si="11"/>
        <v>0</v>
      </c>
      <c r="N136" s="121">
        <f t="shared" si="11"/>
        <v>0</v>
      </c>
      <c r="O136" s="121">
        <f t="shared" si="11"/>
        <v>0</v>
      </c>
      <c r="P136" s="121">
        <f t="shared" si="11"/>
        <v>0</v>
      </c>
      <c r="Q136" s="121">
        <f>SUM(Q137:Q155)</f>
        <v>0</v>
      </c>
      <c r="R136" s="121">
        <f>SUM(R137:R155)</f>
        <v>0</v>
      </c>
      <c r="S136" s="121">
        <f t="shared" si="11"/>
        <v>0</v>
      </c>
      <c r="T136" s="121">
        <f t="shared" si="11"/>
        <v>0</v>
      </c>
      <c r="U136" s="121">
        <f t="shared" si="11"/>
        <v>0</v>
      </c>
      <c r="V136" s="122">
        <f t="shared" si="11"/>
        <v>11874026.41</v>
      </c>
    </row>
    <row r="137" spans="1:23" s="46" customFormat="1" ht="0.75" hidden="1" customHeight="1" x14ac:dyDescent="0.2">
      <c r="A137" s="47">
        <v>2</v>
      </c>
      <c r="B137" s="48">
        <v>6</v>
      </c>
      <c r="C137" s="48">
        <v>1</v>
      </c>
      <c r="D137" s="48">
        <v>1</v>
      </c>
      <c r="E137" s="49" t="s">
        <v>26</v>
      </c>
      <c r="F137" s="50" t="s">
        <v>158</v>
      </c>
      <c r="G137" s="51">
        <v>0</v>
      </c>
      <c r="H137" s="51">
        <v>0</v>
      </c>
      <c r="I137" s="52"/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/>
      <c r="T137" s="54"/>
      <c r="U137" s="52"/>
      <c r="V137" s="55">
        <f t="shared" si="7"/>
        <v>0</v>
      </c>
      <c r="W137" s="45"/>
    </row>
    <row r="138" spans="1:23" s="46" customFormat="1" ht="22.5" customHeight="1" x14ac:dyDescent="0.2">
      <c r="A138" s="47">
        <v>2</v>
      </c>
      <c r="B138" s="48">
        <v>6</v>
      </c>
      <c r="C138" s="48">
        <v>1</v>
      </c>
      <c r="D138" s="48">
        <v>2</v>
      </c>
      <c r="E138" s="49" t="s">
        <v>26</v>
      </c>
      <c r="F138" s="50" t="s">
        <v>159</v>
      </c>
      <c r="G138" s="51">
        <v>3000000</v>
      </c>
      <c r="H138" s="51">
        <v>0</v>
      </c>
      <c r="I138" s="41">
        <f t="shared" ref="I138:I153" si="12">+G138+H138</f>
        <v>3000000</v>
      </c>
      <c r="J138" s="52">
        <v>0</v>
      </c>
      <c r="K138" s="52">
        <v>0</v>
      </c>
      <c r="L138" s="52">
        <v>0</v>
      </c>
      <c r="M138" s="52"/>
      <c r="N138" s="52"/>
      <c r="O138" s="52"/>
      <c r="P138" s="52"/>
      <c r="Q138" s="52"/>
      <c r="R138" s="52"/>
      <c r="S138" s="52"/>
      <c r="T138" s="54"/>
      <c r="U138" s="52"/>
      <c r="V138" s="55">
        <f t="shared" si="7"/>
        <v>0</v>
      </c>
    </row>
    <row r="139" spans="1:23" s="46" customFormat="1" ht="22.5" customHeight="1" x14ac:dyDescent="0.2">
      <c r="A139" s="47">
        <v>2</v>
      </c>
      <c r="B139" s="48">
        <v>6</v>
      </c>
      <c r="C139" s="48">
        <v>1</v>
      </c>
      <c r="D139" s="48">
        <v>3</v>
      </c>
      <c r="E139" s="49" t="s">
        <v>26</v>
      </c>
      <c r="F139" s="50" t="s">
        <v>160</v>
      </c>
      <c r="G139" s="51">
        <v>3000000</v>
      </c>
      <c r="H139" s="51">
        <v>0</v>
      </c>
      <c r="I139" s="41">
        <f t="shared" si="12"/>
        <v>3000000</v>
      </c>
      <c r="J139" s="52">
        <v>0</v>
      </c>
      <c r="K139" s="52">
        <v>244380.01</v>
      </c>
      <c r="L139" s="52">
        <v>0</v>
      </c>
      <c r="M139" s="52"/>
      <c r="N139" s="52"/>
      <c r="O139" s="52"/>
      <c r="P139" s="52"/>
      <c r="Q139" s="52"/>
      <c r="R139" s="52"/>
      <c r="S139" s="52"/>
      <c r="T139" s="54"/>
      <c r="U139" s="52"/>
      <c r="V139" s="55">
        <f t="shared" si="7"/>
        <v>244380.01</v>
      </c>
      <c r="W139" s="45"/>
    </row>
    <row r="140" spans="1:23" s="46" customFormat="1" ht="22.5" customHeight="1" x14ac:dyDescent="0.2">
      <c r="A140" s="47">
        <v>2</v>
      </c>
      <c r="B140" s="48">
        <v>6</v>
      </c>
      <c r="C140" s="48">
        <v>1</v>
      </c>
      <c r="D140" s="48">
        <v>4</v>
      </c>
      <c r="E140" s="49" t="s">
        <v>26</v>
      </c>
      <c r="F140" s="50" t="s">
        <v>161</v>
      </c>
      <c r="G140" s="51">
        <v>100000</v>
      </c>
      <c r="H140" s="51">
        <v>0</v>
      </c>
      <c r="I140" s="41">
        <f t="shared" si="12"/>
        <v>100000</v>
      </c>
      <c r="J140" s="52">
        <v>0</v>
      </c>
      <c r="K140" s="52">
        <v>0</v>
      </c>
      <c r="L140" s="52">
        <v>0</v>
      </c>
      <c r="M140" s="52"/>
      <c r="N140" s="52"/>
      <c r="O140" s="52"/>
      <c r="P140" s="52"/>
      <c r="Q140" s="52"/>
      <c r="R140" s="52"/>
      <c r="S140" s="52"/>
      <c r="T140" s="54"/>
      <c r="U140" s="52"/>
      <c r="V140" s="55">
        <f t="shared" si="7"/>
        <v>0</v>
      </c>
      <c r="W140" s="45"/>
    </row>
    <row r="141" spans="1:23" s="46" customFormat="1" ht="22.5" hidden="1" customHeight="1" x14ac:dyDescent="0.2">
      <c r="A141" s="47">
        <v>2</v>
      </c>
      <c r="B141" s="48">
        <v>6</v>
      </c>
      <c r="C141" s="48">
        <v>1</v>
      </c>
      <c r="D141" s="48">
        <v>9</v>
      </c>
      <c r="E141" s="49" t="s">
        <v>26</v>
      </c>
      <c r="F141" s="50" t="s">
        <v>162</v>
      </c>
      <c r="G141" s="51"/>
      <c r="H141" s="51"/>
      <c r="I141" s="41">
        <f t="shared" si="12"/>
        <v>0</v>
      </c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4"/>
      <c r="U141" s="52"/>
      <c r="V141" s="55">
        <f t="shared" si="7"/>
        <v>0</v>
      </c>
    </row>
    <row r="142" spans="1:23" s="46" customFormat="1" ht="22.5" hidden="1" customHeight="1" x14ac:dyDescent="0.2">
      <c r="A142" s="47">
        <v>2</v>
      </c>
      <c r="B142" s="48">
        <v>6</v>
      </c>
      <c r="C142" s="48">
        <v>2</v>
      </c>
      <c r="D142" s="48">
        <v>1</v>
      </c>
      <c r="E142" s="49" t="s">
        <v>26</v>
      </c>
      <c r="F142" s="50" t="s">
        <v>163</v>
      </c>
      <c r="G142" s="51"/>
      <c r="H142" s="51"/>
      <c r="I142" s="41">
        <f t="shared" si="12"/>
        <v>0</v>
      </c>
      <c r="J142" s="52"/>
      <c r="K142" s="52"/>
      <c r="L142" s="52"/>
      <c r="M142" s="52"/>
      <c r="N142" s="52"/>
      <c r="O142" s="51"/>
      <c r="P142" s="52"/>
      <c r="Q142" s="52"/>
      <c r="R142" s="52"/>
      <c r="S142" s="52"/>
      <c r="T142" s="54"/>
      <c r="U142" s="52"/>
      <c r="V142" s="55">
        <f t="shared" si="7"/>
        <v>0</v>
      </c>
    </row>
    <row r="143" spans="1:23" s="46" customFormat="1" ht="22.5" hidden="1" customHeight="1" x14ac:dyDescent="0.2">
      <c r="A143" s="47">
        <v>2</v>
      </c>
      <c r="B143" s="48">
        <v>6</v>
      </c>
      <c r="C143" s="48">
        <v>3</v>
      </c>
      <c r="D143" s="48">
        <v>1</v>
      </c>
      <c r="E143" s="49" t="s">
        <v>26</v>
      </c>
      <c r="F143" s="50" t="s">
        <v>164</v>
      </c>
      <c r="G143" s="51"/>
      <c r="H143" s="51"/>
      <c r="I143" s="41">
        <f t="shared" si="12"/>
        <v>0</v>
      </c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4"/>
      <c r="U143" s="52"/>
      <c r="V143" s="55">
        <f t="shared" si="7"/>
        <v>0</v>
      </c>
    </row>
    <row r="144" spans="1:23" s="46" customFormat="1" ht="22.5" customHeight="1" x14ac:dyDescent="0.2">
      <c r="A144" s="47">
        <v>2</v>
      </c>
      <c r="B144" s="48">
        <v>6</v>
      </c>
      <c r="C144" s="48">
        <v>4</v>
      </c>
      <c r="D144" s="48">
        <v>1</v>
      </c>
      <c r="E144" s="49" t="s">
        <v>26</v>
      </c>
      <c r="F144" s="50" t="s">
        <v>165</v>
      </c>
      <c r="G144" s="51">
        <v>20000000</v>
      </c>
      <c r="H144" s="51">
        <v>0</v>
      </c>
      <c r="I144" s="41">
        <f t="shared" si="12"/>
        <v>20000000</v>
      </c>
      <c r="J144" s="51">
        <v>0</v>
      </c>
      <c r="K144" s="51">
        <v>0</v>
      </c>
      <c r="L144" s="51">
        <f>1489050+10091550</f>
        <v>11580600</v>
      </c>
      <c r="M144" s="51"/>
      <c r="N144" s="52"/>
      <c r="O144" s="51"/>
      <c r="P144" s="52"/>
      <c r="Q144" s="52"/>
      <c r="R144" s="52"/>
      <c r="S144" s="52"/>
      <c r="T144" s="54"/>
      <c r="U144" s="52"/>
      <c r="V144" s="55">
        <f t="shared" si="7"/>
        <v>11580600</v>
      </c>
      <c r="W144" s="45"/>
    </row>
    <row r="145" spans="1:25" s="46" customFormat="1" ht="22.5" hidden="1" customHeight="1" x14ac:dyDescent="0.2">
      <c r="A145" s="47">
        <v>2</v>
      </c>
      <c r="B145" s="48">
        <v>6</v>
      </c>
      <c r="C145" s="48">
        <v>4</v>
      </c>
      <c r="D145" s="48">
        <v>6</v>
      </c>
      <c r="E145" s="49" t="s">
        <v>26</v>
      </c>
      <c r="F145" s="50" t="s">
        <v>166</v>
      </c>
      <c r="G145" s="51"/>
      <c r="H145" s="51"/>
      <c r="I145" s="41">
        <f t="shared" si="12"/>
        <v>0</v>
      </c>
      <c r="J145" s="51"/>
      <c r="K145" s="51"/>
      <c r="L145" s="51"/>
      <c r="M145" s="51"/>
      <c r="N145" s="51"/>
      <c r="O145" s="52"/>
      <c r="P145" s="52"/>
      <c r="Q145" s="52"/>
      <c r="R145" s="52"/>
      <c r="S145" s="52"/>
      <c r="T145" s="54"/>
      <c r="U145" s="52"/>
      <c r="V145" s="55">
        <f t="shared" si="7"/>
        <v>0</v>
      </c>
    </row>
    <row r="146" spans="1:25" s="46" customFormat="1" ht="22.5" customHeight="1" x14ac:dyDescent="0.2">
      <c r="A146" s="47">
        <v>2</v>
      </c>
      <c r="B146" s="48">
        <v>6</v>
      </c>
      <c r="C146" s="48">
        <v>4</v>
      </c>
      <c r="D146" s="48">
        <v>7</v>
      </c>
      <c r="E146" s="49" t="s">
        <v>26</v>
      </c>
      <c r="F146" s="50" t="s">
        <v>167</v>
      </c>
      <c r="G146" s="51">
        <v>6000000</v>
      </c>
      <c r="H146" s="51">
        <v>0</v>
      </c>
      <c r="I146" s="41">
        <f t="shared" si="12"/>
        <v>6000000</v>
      </c>
      <c r="J146" s="51">
        <v>0</v>
      </c>
      <c r="K146" s="51">
        <v>0</v>
      </c>
      <c r="L146" s="51">
        <v>0</v>
      </c>
      <c r="M146" s="51"/>
      <c r="N146" s="51"/>
      <c r="O146" s="52"/>
      <c r="P146" s="52"/>
      <c r="Q146" s="52"/>
      <c r="R146" s="52"/>
      <c r="S146" s="52"/>
      <c r="T146" s="54"/>
      <c r="U146" s="52"/>
      <c r="V146" s="55">
        <f t="shared" si="7"/>
        <v>0</v>
      </c>
    </row>
    <row r="147" spans="1:25" s="46" customFormat="1" ht="22.5" hidden="1" customHeight="1" x14ac:dyDescent="0.2">
      <c r="A147" s="47">
        <v>2</v>
      </c>
      <c r="B147" s="48">
        <v>6</v>
      </c>
      <c r="C147" s="48">
        <v>4</v>
      </c>
      <c r="D147" s="48">
        <v>8</v>
      </c>
      <c r="E147" s="49" t="s">
        <v>26</v>
      </c>
      <c r="F147" s="50" t="s">
        <v>168</v>
      </c>
      <c r="G147" s="51"/>
      <c r="H147" s="51"/>
      <c r="I147" s="41">
        <f t="shared" si="12"/>
        <v>0</v>
      </c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4"/>
      <c r="U147" s="52"/>
      <c r="V147" s="55">
        <f t="shared" si="7"/>
        <v>0</v>
      </c>
    </row>
    <row r="148" spans="1:25" s="46" customFormat="1" ht="22.5" customHeight="1" x14ac:dyDescent="0.2">
      <c r="A148" s="47">
        <v>2</v>
      </c>
      <c r="B148" s="48">
        <v>6</v>
      </c>
      <c r="C148" s="48">
        <v>5</v>
      </c>
      <c r="D148" s="48">
        <v>2</v>
      </c>
      <c r="E148" s="49" t="s">
        <v>26</v>
      </c>
      <c r="F148" s="50" t="s">
        <v>169</v>
      </c>
      <c r="G148" s="51">
        <v>200000</v>
      </c>
      <c r="H148" s="51">
        <v>0</v>
      </c>
      <c r="I148" s="41">
        <f t="shared" si="12"/>
        <v>200000</v>
      </c>
      <c r="J148" s="52">
        <v>0</v>
      </c>
      <c r="K148" s="52">
        <v>0</v>
      </c>
      <c r="L148" s="52">
        <v>0</v>
      </c>
      <c r="M148" s="52"/>
      <c r="N148" s="52"/>
      <c r="O148" s="52"/>
      <c r="P148" s="52"/>
      <c r="Q148" s="52"/>
      <c r="R148" s="52"/>
      <c r="S148" s="52"/>
      <c r="T148" s="54"/>
      <c r="U148" s="52"/>
      <c r="V148" s="55">
        <f t="shared" si="7"/>
        <v>0</v>
      </c>
    </row>
    <row r="149" spans="1:25" s="46" customFormat="1" ht="22.5" customHeight="1" x14ac:dyDescent="0.2">
      <c r="A149" s="47">
        <v>2</v>
      </c>
      <c r="B149" s="48">
        <v>6</v>
      </c>
      <c r="C149" s="48">
        <v>5</v>
      </c>
      <c r="D149" s="48">
        <v>5</v>
      </c>
      <c r="E149" s="49" t="s">
        <v>26</v>
      </c>
      <c r="F149" s="101" t="s">
        <v>170</v>
      </c>
      <c r="G149" s="51">
        <v>5000000</v>
      </c>
      <c r="H149" s="51">
        <v>0</v>
      </c>
      <c r="I149" s="41">
        <f t="shared" si="12"/>
        <v>5000000</v>
      </c>
      <c r="J149" s="52">
        <v>0</v>
      </c>
      <c r="K149" s="52">
        <v>0</v>
      </c>
      <c r="L149" s="52">
        <v>35379.43</v>
      </c>
      <c r="M149" s="52"/>
      <c r="N149" s="52"/>
      <c r="O149" s="52"/>
      <c r="P149" s="52"/>
      <c r="Q149" s="52"/>
      <c r="R149" s="52"/>
      <c r="S149" s="52"/>
      <c r="T149" s="54"/>
      <c r="U149" s="52"/>
      <c r="V149" s="55">
        <f t="shared" si="7"/>
        <v>35379.43</v>
      </c>
    </row>
    <row r="150" spans="1:25" s="46" customFormat="1" ht="22.5" customHeight="1" x14ac:dyDescent="0.2">
      <c r="A150" s="47">
        <v>2</v>
      </c>
      <c r="B150" s="48">
        <v>6</v>
      </c>
      <c r="C150" s="48">
        <v>5</v>
      </c>
      <c r="D150" s="48">
        <v>7</v>
      </c>
      <c r="E150" s="49" t="s">
        <v>26</v>
      </c>
      <c r="F150" s="50" t="s">
        <v>171</v>
      </c>
      <c r="G150" s="51">
        <v>1500000</v>
      </c>
      <c r="H150" s="51">
        <v>0</v>
      </c>
      <c r="I150" s="41">
        <f t="shared" si="12"/>
        <v>1500000</v>
      </c>
      <c r="J150" s="52">
        <v>0</v>
      </c>
      <c r="K150" s="52">
        <v>0</v>
      </c>
      <c r="L150" s="52">
        <v>0</v>
      </c>
      <c r="M150" s="52"/>
      <c r="N150" s="52"/>
      <c r="O150" s="52"/>
      <c r="P150" s="52"/>
      <c r="Q150" s="52"/>
      <c r="R150" s="52"/>
      <c r="S150" s="52"/>
      <c r="T150" s="54"/>
      <c r="U150" s="52"/>
      <c r="V150" s="55">
        <f t="shared" si="7"/>
        <v>0</v>
      </c>
    </row>
    <row r="151" spans="1:25" s="46" customFormat="1" ht="22.5" customHeight="1" x14ac:dyDescent="0.2">
      <c r="A151" s="47">
        <v>2</v>
      </c>
      <c r="B151" s="48">
        <v>6</v>
      </c>
      <c r="C151" s="48">
        <v>5</v>
      </c>
      <c r="D151" s="48">
        <v>8</v>
      </c>
      <c r="E151" s="49" t="s">
        <v>26</v>
      </c>
      <c r="F151" s="50" t="s">
        <v>172</v>
      </c>
      <c r="G151" s="51">
        <v>1500000</v>
      </c>
      <c r="H151" s="51">
        <v>0</v>
      </c>
      <c r="I151" s="41">
        <f t="shared" si="12"/>
        <v>1500000</v>
      </c>
      <c r="J151" s="52">
        <v>0</v>
      </c>
      <c r="K151" s="52">
        <v>0</v>
      </c>
      <c r="L151" s="52">
        <v>0</v>
      </c>
      <c r="M151" s="52"/>
      <c r="N151" s="52"/>
      <c r="O151" s="51"/>
      <c r="P151" s="52"/>
      <c r="Q151" s="52"/>
      <c r="R151" s="52"/>
      <c r="S151" s="52"/>
      <c r="T151" s="54"/>
      <c r="U151" s="52"/>
      <c r="V151" s="55">
        <f t="shared" si="7"/>
        <v>0</v>
      </c>
      <c r="W151" s="45"/>
    </row>
    <row r="152" spans="1:25" s="46" customFormat="1" ht="22.5" customHeight="1" x14ac:dyDescent="0.2">
      <c r="A152" s="47">
        <v>2</v>
      </c>
      <c r="B152" s="48">
        <v>6</v>
      </c>
      <c r="C152" s="48">
        <v>6</v>
      </c>
      <c r="D152" s="48">
        <v>2</v>
      </c>
      <c r="E152" s="49" t="s">
        <v>26</v>
      </c>
      <c r="F152" s="50" t="s">
        <v>173</v>
      </c>
      <c r="G152" s="51">
        <v>100000</v>
      </c>
      <c r="H152" s="51">
        <v>0</v>
      </c>
      <c r="I152" s="41">
        <f t="shared" si="12"/>
        <v>100000</v>
      </c>
      <c r="J152" s="52">
        <v>0</v>
      </c>
      <c r="K152" s="52">
        <v>0</v>
      </c>
      <c r="L152" s="52">
        <v>0</v>
      </c>
      <c r="M152" s="52"/>
      <c r="N152" s="52"/>
      <c r="O152" s="51"/>
      <c r="P152" s="52"/>
      <c r="Q152" s="52"/>
      <c r="R152" s="52"/>
      <c r="S152" s="52"/>
      <c r="T152" s="54"/>
      <c r="U152" s="52"/>
      <c r="V152" s="55">
        <f t="shared" si="7"/>
        <v>0</v>
      </c>
      <c r="W152" s="45"/>
    </row>
    <row r="153" spans="1:25" s="46" customFormat="1" ht="20.25" customHeight="1" x14ac:dyDescent="0.2">
      <c r="A153" s="47">
        <v>2</v>
      </c>
      <c r="B153" s="48">
        <v>6</v>
      </c>
      <c r="C153" s="48">
        <v>8</v>
      </c>
      <c r="D153" s="48">
        <v>3</v>
      </c>
      <c r="E153" s="49" t="s">
        <v>26</v>
      </c>
      <c r="F153" s="50" t="s">
        <v>174</v>
      </c>
      <c r="G153" s="51">
        <v>2000000</v>
      </c>
      <c r="H153" s="51">
        <v>0</v>
      </c>
      <c r="I153" s="41">
        <f t="shared" si="12"/>
        <v>2000000</v>
      </c>
      <c r="J153" s="52">
        <v>13666.97</v>
      </c>
      <c r="K153" s="52">
        <v>0</v>
      </c>
      <c r="L153" s="52">
        <v>0</v>
      </c>
      <c r="M153" s="52"/>
      <c r="N153" s="52"/>
      <c r="O153" s="51"/>
      <c r="P153" s="52"/>
      <c r="Q153" s="52"/>
      <c r="R153" s="52"/>
      <c r="S153" s="52"/>
      <c r="T153" s="54"/>
      <c r="U153" s="52"/>
      <c r="V153" s="55">
        <f t="shared" si="7"/>
        <v>13666.97</v>
      </c>
      <c r="W153" s="45"/>
    </row>
    <row r="154" spans="1:25" s="46" customFormat="1" ht="20.25" hidden="1" customHeight="1" x14ac:dyDescent="0.2">
      <c r="A154" s="47">
        <v>2</v>
      </c>
      <c r="B154" s="48">
        <v>6</v>
      </c>
      <c r="C154" s="48">
        <v>8</v>
      </c>
      <c r="D154" s="48">
        <v>6</v>
      </c>
      <c r="E154" s="49" t="s">
        <v>26</v>
      </c>
      <c r="F154" s="50" t="s">
        <v>175</v>
      </c>
      <c r="G154" s="51"/>
      <c r="H154" s="51"/>
      <c r="I154" s="52"/>
      <c r="J154" s="52"/>
      <c r="K154" s="52"/>
      <c r="L154" s="52"/>
      <c r="M154" s="52"/>
      <c r="N154" s="52"/>
      <c r="O154" s="51"/>
      <c r="P154" s="52"/>
      <c r="Q154" s="52"/>
      <c r="R154" s="52"/>
      <c r="S154" s="52"/>
      <c r="T154" s="54"/>
      <c r="U154" s="52"/>
      <c r="V154" s="55">
        <f t="shared" si="7"/>
        <v>0</v>
      </c>
      <c r="W154" s="45"/>
    </row>
    <row r="155" spans="1:25" s="46" customFormat="1" ht="20.25" hidden="1" customHeight="1" x14ac:dyDescent="0.2">
      <c r="A155" s="47">
        <v>2</v>
      </c>
      <c r="B155" s="48">
        <v>6</v>
      </c>
      <c r="C155" s="48">
        <v>10</v>
      </c>
      <c r="D155" s="48">
        <v>2</v>
      </c>
      <c r="E155" s="49" t="s">
        <v>26</v>
      </c>
      <c r="F155" s="87" t="s">
        <v>176</v>
      </c>
      <c r="G155" s="51"/>
      <c r="H155" s="51"/>
      <c r="I155" s="58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4"/>
      <c r="U155" s="52"/>
      <c r="V155" s="55">
        <f t="shared" si="7"/>
        <v>0</v>
      </c>
      <c r="W155" s="45"/>
    </row>
    <row r="156" spans="1:25" s="46" customFormat="1" ht="10.5" customHeight="1" x14ac:dyDescent="0.2">
      <c r="A156" s="47"/>
      <c r="B156" s="48"/>
      <c r="C156" s="48"/>
      <c r="D156" s="48"/>
      <c r="E156" s="49"/>
      <c r="F156" s="50"/>
      <c r="G156" s="51"/>
      <c r="H156" s="51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4"/>
      <c r="U156" s="52"/>
      <c r="V156" s="55"/>
      <c r="W156" s="45"/>
      <c r="Y156" s="46" t="s">
        <v>177</v>
      </c>
    </row>
    <row r="157" spans="1:25" s="46" customFormat="1" ht="17.25" customHeight="1" x14ac:dyDescent="0.2">
      <c r="A157" s="112"/>
      <c r="B157" s="113"/>
      <c r="C157" s="113"/>
      <c r="D157" s="113"/>
      <c r="E157" s="114"/>
      <c r="F157" s="115" t="s">
        <v>178</v>
      </c>
      <c r="G157" s="116">
        <f>SUM(G158:G160)</f>
        <v>26000000</v>
      </c>
      <c r="H157" s="116">
        <f>SUM(H158:H160)</f>
        <v>0</v>
      </c>
      <c r="I157" s="117">
        <f>SUM(I158:I160)</f>
        <v>26000000</v>
      </c>
      <c r="J157" s="117">
        <f>SUM(J158:J160)</f>
        <v>0</v>
      </c>
      <c r="K157" s="117">
        <f t="shared" ref="K157:Q157" si="13">SUM(K158:K160)</f>
        <v>475729.91</v>
      </c>
      <c r="L157" s="117">
        <f t="shared" si="13"/>
        <v>11730016.949999999</v>
      </c>
      <c r="M157" s="117">
        <f t="shared" si="13"/>
        <v>0</v>
      </c>
      <c r="N157" s="117">
        <f t="shared" si="13"/>
        <v>0</v>
      </c>
      <c r="O157" s="117">
        <f t="shared" si="13"/>
        <v>0</v>
      </c>
      <c r="P157" s="117">
        <f t="shared" si="13"/>
        <v>0</v>
      </c>
      <c r="Q157" s="117">
        <f t="shared" si="13"/>
        <v>0</v>
      </c>
      <c r="R157" s="117">
        <f>SUM(R160)</f>
        <v>0</v>
      </c>
      <c r="S157" s="117">
        <f>SUM(S160)</f>
        <v>0</v>
      </c>
      <c r="T157" s="118">
        <f>SUM(T160)</f>
        <v>0</v>
      </c>
      <c r="U157" s="117">
        <f>SUM(U160)</f>
        <v>0</v>
      </c>
      <c r="V157" s="119">
        <f>SUM(J157:U157)</f>
        <v>12205746.859999999</v>
      </c>
    </row>
    <row r="158" spans="1:25" ht="30.75" customHeight="1" x14ac:dyDescent="0.25">
      <c r="A158" s="47">
        <v>2</v>
      </c>
      <c r="B158" s="48">
        <v>7</v>
      </c>
      <c r="C158" s="48">
        <v>1</v>
      </c>
      <c r="D158" s="48">
        <v>2</v>
      </c>
      <c r="E158" s="49" t="s">
        <v>26</v>
      </c>
      <c r="F158" s="50" t="s">
        <v>179</v>
      </c>
      <c r="G158" s="51">
        <v>21000000</v>
      </c>
      <c r="H158" s="51">
        <v>0</v>
      </c>
      <c r="I158" s="41">
        <f>+G158+H158</f>
        <v>21000000</v>
      </c>
      <c r="J158" s="123">
        <v>0</v>
      </c>
      <c r="K158" s="124">
        <v>475729.91</v>
      </c>
      <c r="L158" s="124">
        <v>11730016.949999999</v>
      </c>
      <c r="M158" s="124"/>
      <c r="N158" s="52"/>
      <c r="O158" s="124"/>
      <c r="P158" s="52"/>
      <c r="Q158" s="52"/>
      <c r="R158" s="124"/>
      <c r="S158" s="124"/>
      <c r="T158" s="125"/>
      <c r="U158" s="124"/>
      <c r="V158" s="55">
        <f>SUM(J158:U158)</f>
        <v>12205746.859999999</v>
      </c>
    </row>
    <row r="159" spans="1:25" ht="27.75" customHeight="1" x14ac:dyDescent="0.25">
      <c r="A159" s="47">
        <v>2</v>
      </c>
      <c r="B159" s="48">
        <v>7</v>
      </c>
      <c r="C159" s="48">
        <v>1</v>
      </c>
      <c r="D159" s="48">
        <v>3</v>
      </c>
      <c r="E159" s="49" t="s">
        <v>26</v>
      </c>
      <c r="F159" s="87" t="s">
        <v>180</v>
      </c>
      <c r="G159" s="51">
        <v>5000000</v>
      </c>
      <c r="H159" s="51">
        <v>0</v>
      </c>
      <c r="I159" s="41">
        <f>+G159+H159</f>
        <v>5000000</v>
      </c>
      <c r="J159" s="123">
        <v>0</v>
      </c>
      <c r="K159" s="124">
        <v>0</v>
      </c>
      <c r="L159" s="124">
        <v>0</v>
      </c>
      <c r="M159" s="124">
        <v>0</v>
      </c>
      <c r="N159" s="52"/>
      <c r="O159" s="124"/>
      <c r="P159" s="124">
        <v>0</v>
      </c>
      <c r="Q159" s="124">
        <v>0</v>
      </c>
      <c r="R159" s="124">
        <v>0</v>
      </c>
      <c r="S159" s="124">
        <v>0</v>
      </c>
      <c r="T159" s="125">
        <v>0</v>
      </c>
      <c r="U159" s="124">
        <v>0</v>
      </c>
      <c r="V159" s="55">
        <f>SUM(J159:U159)</f>
        <v>0</v>
      </c>
    </row>
    <row r="160" spans="1:25" s="46" customFormat="1" ht="1.5" hidden="1" customHeight="1" x14ac:dyDescent="0.2">
      <c r="A160" s="47">
        <v>2</v>
      </c>
      <c r="B160" s="48">
        <v>7</v>
      </c>
      <c r="C160" s="48">
        <v>2</v>
      </c>
      <c r="D160" s="48">
        <v>1</v>
      </c>
      <c r="E160" s="49" t="s">
        <v>26</v>
      </c>
      <c r="F160" s="50" t="s">
        <v>181</v>
      </c>
      <c r="G160" s="51">
        <v>0</v>
      </c>
      <c r="H160" s="51">
        <v>0</v>
      </c>
      <c r="I160" s="41">
        <f>+G160+H160</f>
        <v>0</v>
      </c>
      <c r="J160" s="52">
        <v>0</v>
      </c>
      <c r="K160" s="52">
        <v>0</v>
      </c>
      <c r="L160" s="52">
        <v>0</v>
      </c>
      <c r="M160" s="52">
        <v>0</v>
      </c>
      <c r="N160" s="52"/>
      <c r="O160" s="52"/>
      <c r="P160" s="52">
        <v>0</v>
      </c>
      <c r="Q160" s="52">
        <v>0</v>
      </c>
      <c r="R160" s="52">
        <v>0</v>
      </c>
      <c r="S160" s="52">
        <v>0</v>
      </c>
      <c r="T160" s="54">
        <v>0</v>
      </c>
      <c r="U160" s="52">
        <v>0</v>
      </c>
      <c r="V160" s="55">
        <f>SUM(J160:U160)</f>
        <v>0</v>
      </c>
      <c r="W160" s="45"/>
    </row>
    <row r="161" spans="1:23" s="46" customFormat="1" ht="12" hidden="1" customHeight="1" x14ac:dyDescent="0.2">
      <c r="A161" s="47"/>
      <c r="B161" s="48"/>
      <c r="C161" s="48"/>
      <c r="D161" s="48"/>
      <c r="E161" s="49"/>
      <c r="F161" s="50"/>
      <c r="G161" s="51"/>
      <c r="H161" s="51"/>
      <c r="I161" s="52"/>
      <c r="J161" s="50"/>
      <c r="K161" s="52"/>
      <c r="L161" s="52"/>
      <c r="M161" s="52" t="s">
        <v>182</v>
      </c>
      <c r="N161" s="52"/>
      <c r="O161" s="52"/>
      <c r="P161" s="52"/>
      <c r="Q161" s="52"/>
      <c r="R161" s="52"/>
      <c r="S161" s="52"/>
      <c r="T161" s="54"/>
      <c r="U161" s="52"/>
      <c r="V161" s="55"/>
    </row>
    <row r="162" spans="1:23" s="46" customFormat="1" ht="24.75" hidden="1" customHeight="1" x14ac:dyDescent="0.2">
      <c r="A162" s="112"/>
      <c r="B162" s="113"/>
      <c r="C162" s="113"/>
      <c r="D162" s="113"/>
      <c r="E162" s="114"/>
      <c r="F162" s="115" t="s">
        <v>183</v>
      </c>
      <c r="G162" s="120">
        <f t="shared" ref="G162:U162" si="14">SUM(G163:G164)</f>
        <v>0</v>
      </c>
      <c r="H162" s="120">
        <f t="shared" si="14"/>
        <v>0</v>
      </c>
      <c r="I162" s="121"/>
      <c r="J162" s="121">
        <f t="shared" si="14"/>
        <v>0</v>
      </c>
      <c r="K162" s="121">
        <f t="shared" si="14"/>
        <v>0</v>
      </c>
      <c r="L162" s="121">
        <f t="shared" si="14"/>
        <v>0</v>
      </c>
      <c r="M162" s="121">
        <f t="shared" si="14"/>
        <v>0</v>
      </c>
      <c r="N162" s="121">
        <f t="shared" si="14"/>
        <v>0</v>
      </c>
      <c r="O162" s="121">
        <f t="shared" si="14"/>
        <v>0</v>
      </c>
      <c r="P162" s="121">
        <f t="shared" si="14"/>
        <v>0</v>
      </c>
      <c r="Q162" s="121">
        <f t="shared" si="14"/>
        <v>0</v>
      </c>
      <c r="R162" s="121">
        <f t="shared" si="14"/>
        <v>0</v>
      </c>
      <c r="S162" s="121">
        <f t="shared" si="14"/>
        <v>0</v>
      </c>
      <c r="T162" s="126">
        <f t="shared" si="14"/>
        <v>0</v>
      </c>
      <c r="U162" s="121">
        <f t="shared" si="14"/>
        <v>0</v>
      </c>
      <c r="V162" s="119">
        <f t="shared" ref="V162:V173" si="15">SUM(J162:U162)</f>
        <v>0</v>
      </c>
    </row>
    <row r="163" spans="1:23" s="46" customFormat="1" ht="24.75" hidden="1" customHeight="1" x14ac:dyDescent="0.2">
      <c r="A163" s="47">
        <v>2</v>
      </c>
      <c r="B163" s="48">
        <v>9</v>
      </c>
      <c r="C163" s="48">
        <v>1</v>
      </c>
      <c r="D163" s="48">
        <v>1</v>
      </c>
      <c r="E163" s="49" t="s">
        <v>26</v>
      </c>
      <c r="F163" s="50" t="s">
        <v>184</v>
      </c>
      <c r="G163" s="51"/>
      <c r="H163" s="51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4"/>
      <c r="U163" s="52"/>
      <c r="V163" s="55">
        <f t="shared" si="15"/>
        <v>0</v>
      </c>
      <c r="W163" s="45"/>
    </row>
    <row r="164" spans="1:23" s="46" customFormat="1" ht="24.75" hidden="1" customHeight="1" x14ac:dyDescent="0.2">
      <c r="A164" s="47">
        <v>2</v>
      </c>
      <c r="B164" s="48">
        <v>9</v>
      </c>
      <c r="C164" s="48">
        <v>1</v>
      </c>
      <c r="D164" s="48">
        <v>2</v>
      </c>
      <c r="E164" s="49" t="s">
        <v>26</v>
      </c>
      <c r="F164" s="50" t="s">
        <v>185</v>
      </c>
      <c r="G164" s="51"/>
      <c r="H164" s="51"/>
      <c r="I164" s="52"/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/>
      <c r="T164" s="54"/>
      <c r="U164" s="52"/>
      <c r="V164" s="55">
        <f t="shared" si="15"/>
        <v>0</v>
      </c>
    </row>
    <row r="165" spans="1:23" s="46" customFormat="1" ht="24.75" hidden="1" customHeight="1" x14ac:dyDescent="0.2">
      <c r="A165" s="47"/>
      <c r="B165" s="48"/>
      <c r="C165" s="48"/>
      <c r="D165" s="48"/>
      <c r="E165" s="49"/>
      <c r="F165" s="50"/>
      <c r="G165" s="51"/>
      <c r="H165" s="51"/>
      <c r="I165" s="52"/>
      <c r="J165" s="50"/>
      <c r="K165" s="52"/>
      <c r="L165" s="52"/>
      <c r="M165" s="52"/>
      <c r="N165" s="52"/>
      <c r="O165" s="52"/>
      <c r="P165" s="52"/>
      <c r="Q165" s="52"/>
      <c r="R165" s="52"/>
      <c r="S165" s="52"/>
      <c r="T165" s="54"/>
      <c r="U165" s="52"/>
      <c r="V165" s="55"/>
    </row>
    <row r="166" spans="1:23" s="46" customFormat="1" ht="24.75" hidden="1" customHeight="1" x14ac:dyDescent="0.2">
      <c r="A166" s="112"/>
      <c r="B166" s="113"/>
      <c r="C166" s="113"/>
      <c r="D166" s="113"/>
      <c r="E166" s="114"/>
      <c r="F166" s="115" t="s">
        <v>186</v>
      </c>
      <c r="G166" s="116">
        <f>SUM(G167)</f>
        <v>0</v>
      </c>
      <c r="H166" s="116">
        <f>SUM(H167)</f>
        <v>0</v>
      </c>
      <c r="I166" s="117"/>
      <c r="J166" s="117">
        <f>SUM(J167)</f>
        <v>0</v>
      </c>
      <c r="K166" s="117">
        <f t="shared" ref="K166:U166" si="16">SUM(K167)</f>
        <v>0</v>
      </c>
      <c r="L166" s="117">
        <f t="shared" si="16"/>
        <v>0</v>
      </c>
      <c r="M166" s="117">
        <f t="shared" si="16"/>
        <v>0</v>
      </c>
      <c r="N166" s="117">
        <f t="shared" si="16"/>
        <v>0</v>
      </c>
      <c r="O166" s="117">
        <f t="shared" si="16"/>
        <v>0</v>
      </c>
      <c r="P166" s="117">
        <f t="shared" si="16"/>
        <v>0</v>
      </c>
      <c r="Q166" s="117">
        <f t="shared" si="16"/>
        <v>0</v>
      </c>
      <c r="R166" s="117">
        <f t="shared" si="16"/>
        <v>0</v>
      </c>
      <c r="S166" s="117">
        <f t="shared" si="16"/>
        <v>0</v>
      </c>
      <c r="T166" s="118">
        <f t="shared" si="16"/>
        <v>0</v>
      </c>
      <c r="U166" s="117">
        <f t="shared" si="16"/>
        <v>0</v>
      </c>
      <c r="V166" s="119">
        <f t="shared" si="15"/>
        <v>0</v>
      </c>
    </row>
    <row r="167" spans="1:23" s="46" customFormat="1" ht="24.75" hidden="1" customHeight="1" x14ac:dyDescent="0.2">
      <c r="A167" s="47">
        <v>3</v>
      </c>
      <c r="B167" s="48">
        <v>1</v>
      </c>
      <c r="C167" s="48">
        <v>1</v>
      </c>
      <c r="D167" s="48">
        <v>1</v>
      </c>
      <c r="E167" s="49" t="s">
        <v>26</v>
      </c>
      <c r="F167" s="50" t="s">
        <v>186</v>
      </c>
      <c r="G167" s="51"/>
      <c r="H167" s="51"/>
      <c r="I167" s="51"/>
      <c r="J167" s="52">
        <v>0</v>
      </c>
      <c r="K167" s="52">
        <v>0</v>
      </c>
      <c r="L167" s="52"/>
      <c r="M167" s="52"/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/>
      <c r="T167" s="54"/>
      <c r="U167" s="52"/>
      <c r="V167" s="55">
        <f t="shared" si="15"/>
        <v>0</v>
      </c>
    </row>
    <row r="168" spans="1:23" s="46" customFormat="1" ht="24.75" hidden="1" customHeight="1" x14ac:dyDescent="0.2">
      <c r="A168" s="47"/>
      <c r="B168" s="48"/>
      <c r="C168" s="48"/>
      <c r="D168" s="48"/>
      <c r="E168" s="49"/>
      <c r="F168" s="50"/>
      <c r="G168" s="51"/>
      <c r="H168" s="51"/>
      <c r="I168" s="52"/>
      <c r="J168" s="50"/>
      <c r="K168" s="52"/>
      <c r="L168" s="52"/>
      <c r="M168" s="52"/>
      <c r="N168" s="52"/>
      <c r="O168" s="52"/>
      <c r="P168" s="52"/>
      <c r="Q168" s="52"/>
      <c r="R168" s="52"/>
      <c r="S168" s="52"/>
      <c r="T168" s="54"/>
      <c r="U168" s="52"/>
      <c r="V168" s="55">
        <f t="shared" si="15"/>
        <v>0</v>
      </c>
    </row>
    <row r="169" spans="1:23" s="46" customFormat="1" ht="24.75" hidden="1" customHeight="1" x14ac:dyDescent="0.2">
      <c r="A169" s="112"/>
      <c r="B169" s="113"/>
      <c r="C169" s="113"/>
      <c r="D169" s="113"/>
      <c r="E169" s="114"/>
      <c r="F169" s="115" t="s">
        <v>187</v>
      </c>
      <c r="G169" s="127"/>
      <c r="H169" s="127"/>
      <c r="I169" s="128"/>
      <c r="J169" s="117">
        <f t="shared" ref="J169:U169" si="17">SUM(J170:J170)</f>
        <v>0</v>
      </c>
      <c r="K169" s="117">
        <f t="shared" si="17"/>
        <v>0</v>
      </c>
      <c r="L169" s="117">
        <f t="shared" si="17"/>
        <v>0</v>
      </c>
      <c r="M169" s="117">
        <f t="shared" si="17"/>
        <v>0</v>
      </c>
      <c r="N169" s="117">
        <f t="shared" si="17"/>
        <v>0</v>
      </c>
      <c r="O169" s="117">
        <f t="shared" si="17"/>
        <v>0</v>
      </c>
      <c r="P169" s="117">
        <f t="shared" si="17"/>
        <v>0</v>
      </c>
      <c r="Q169" s="117">
        <f t="shared" si="17"/>
        <v>0</v>
      </c>
      <c r="R169" s="117">
        <f t="shared" si="17"/>
        <v>0</v>
      </c>
      <c r="S169" s="117">
        <f t="shared" si="17"/>
        <v>0</v>
      </c>
      <c r="T169" s="118">
        <f t="shared" si="17"/>
        <v>0</v>
      </c>
      <c r="U169" s="117">
        <f t="shared" si="17"/>
        <v>0</v>
      </c>
      <c r="V169" s="119">
        <f t="shared" si="15"/>
        <v>0</v>
      </c>
    </row>
    <row r="170" spans="1:23" s="46" customFormat="1" ht="24.75" hidden="1" customHeight="1" x14ac:dyDescent="0.2">
      <c r="A170" s="47">
        <v>4</v>
      </c>
      <c r="B170" s="48">
        <v>2</v>
      </c>
      <c r="C170" s="48">
        <v>1</v>
      </c>
      <c r="D170" s="48">
        <v>5</v>
      </c>
      <c r="E170" s="49" t="s">
        <v>26</v>
      </c>
      <c r="F170" s="129" t="s">
        <v>188</v>
      </c>
      <c r="G170" s="57"/>
      <c r="H170" s="57"/>
      <c r="I170" s="130"/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/>
      <c r="S170" s="52"/>
      <c r="T170" s="54"/>
      <c r="U170" s="52"/>
      <c r="V170" s="55">
        <f t="shared" si="15"/>
        <v>0</v>
      </c>
    </row>
    <row r="171" spans="1:23" s="46" customFormat="1" ht="16.5" customHeight="1" x14ac:dyDescent="0.2">
      <c r="A171" s="47"/>
      <c r="B171" s="48"/>
      <c r="C171" s="48"/>
      <c r="D171" s="48"/>
      <c r="E171" s="49"/>
      <c r="F171" s="50"/>
      <c r="G171" s="51"/>
      <c r="H171" s="51"/>
      <c r="I171" s="52"/>
      <c r="J171" s="50"/>
      <c r="K171" s="52"/>
      <c r="L171" s="52"/>
      <c r="M171" s="52"/>
      <c r="N171" s="52"/>
      <c r="O171" s="52"/>
      <c r="P171" s="52"/>
      <c r="Q171" s="52"/>
      <c r="R171" s="52"/>
      <c r="S171" s="52"/>
      <c r="T171" s="54"/>
      <c r="U171" s="52"/>
      <c r="V171" s="55"/>
    </row>
    <row r="172" spans="1:23" s="46" customFormat="1" ht="24.75" customHeight="1" x14ac:dyDescent="0.2">
      <c r="A172" s="112"/>
      <c r="B172" s="113"/>
      <c r="C172" s="113"/>
      <c r="D172" s="113"/>
      <c r="E172" s="114"/>
      <c r="F172" s="115" t="s">
        <v>189</v>
      </c>
      <c r="G172" s="116">
        <f>SUM(G173)</f>
        <v>20000000</v>
      </c>
      <c r="H172" s="116">
        <f>SUM(H173)</f>
        <v>0</v>
      </c>
      <c r="I172" s="117">
        <f>SUM(I173)</f>
        <v>20000000</v>
      </c>
      <c r="J172" s="117">
        <f>SUM(J173)</f>
        <v>0</v>
      </c>
      <c r="K172" s="117">
        <f t="shared" ref="K172:U172" si="18">SUM(K173)</f>
        <v>0</v>
      </c>
      <c r="L172" s="117">
        <f t="shared" si="18"/>
        <v>0</v>
      </c>
      <c r="M172" s="117">
        <f t="shared" si="18"/>
        <v>0</v>
      </c>
      <c r="N172" s="117">
        <f t="shared" si="18"/>
        <v>0</v>
      </c>
      <c r="O172" s="117">
        <f t="shared" si="18"/>
        <v>0</v>
      </c>
      <c r="P172" s="117">
        <f t="shared" si="18"/>
        <v>0</v>
      </c>
      <c r="Q172" s="117">
        <f t="shared" si="18"/>
        <v>0</v>
      </c>
      <c r="R172" s="117">
        <f t="shared" si="18"/>
        <v>0</v>
      </c>
      <c r="S172" s="117">
        <f t="shared" si="18"/>
        <v>0</v>
      </c>
      <c r="T172" s="118">
        <f t="shared" si="18"/>
        <v>0</v>
      </c>
      <c r="U172" s="117">
        <f t="shared" si="18"/>
        <v>0</v>
      </c>
      <c r="V172" s="119">
        <f t="shared" si="15"/>
        <v>0</v>
      </c>
    </row>
    <row r="173" spans="1:23" s="46" customFormat="1" ht="24.75" customHeight="1" x14ac:dyDescent="0.2">
      <c r="A173" s="131" t="s">
        <v>190</v>
      </c>
      <c r="B173" s="48">
        <v>2</v>
      </c>
      <c r="C173" s="48">
        <v>2</v>
      </c>
      <c r="D173" s="48">
        <v>1</v>
      </c>
      <c r="E173" s="49" t="s">
        <v>26</v>
      </c>
      <c r="F173" s="50" t="s">
        <v>191</v>
      </c>
      <c r="G173" s="51">
        <v>20000000</v>
      </c>
      <c r="H173" s="51">
        <v>0</v>
      </c>
      <c r="I173" s="41">
        <f>+G173+H173</f>
        <v>20000000</v>
      </c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4"/>
      <c r="U173" s="52"/>
      <c r="V173" s="55">
        <f t="shared" si="15"/>
        <v>0</v>
      </c>
      <c r="W173" s="100"/>
    </row>
    <row r="174" spans="1:23" s="46" customFormat="1" ht="11.25" customHeight="1" thickBot="1" x14ac:dyDescent="0.25">
      <c r="A174" s="61"/>
      <c r="B174" s="64"/>
      <c r="C174" s="64"/>
      <c r="D174" s="64"/>
      <c r="E174" s="64"/>
      <c r="F174" s="64"/>
      <c r="G174" s="65"/>
      <c r="H174" s="65"/>
      <c r="I174" s="66"/>
      <c r="J174" s="64"/>
      <c r="K174" s="66"/>
      <c r="L174" s="66"/>
      <c r="M174" s="66"/>
      <c r="N174" s="66"/>
      <c r="O174" s="66"/>
      <c r="P174" s="66"/>
      <c r="Q174" s="66"/>
      <c r="R174" s="66"/>
      <c r="S174" s="66"/>
      <c r="T174" s="68"/>
      <c r="U174" s="66"/>
      <c r="V174" s="69"/>
      <c r="W174" s="45"/>
    </row>
    <row r="175" spans="1:23" s="46" customFormat="1" ht="24.75" customHeight="1" thickBot="1" x14ac:dyDescent="0.25">
      <c r="A175" s="132" t="s">
        <v>192</v>
      </c>
      <c r="B175" s="133"/>
      <c r="C175" s="133"/>
      <c r="D175" s="133"/>
      <c r="E175" s="133"/>
      <c r="F175" s="133"/>
      <c r="G175" s="134">
        <f t="shared" ref="G175:V175" si="19">SUM(G172+G169+G166+G162+G157+G136+G132+G113+G78+G31+G8)</f>
        <v>1107517388</v>
      </c>
      <c r="H175" s="134">
        <f t="shared" si="19"/>
        <v>2000000000</v>
      </c>
      <c r="I175" s="135">
        <f t="shared" si="19"/>
        <v>3107517388</v>
      </c>
      <c r="J175" s="135">
        <f t="shared" si="19"/>
        <v>337329571.88999999</v>
      </c>
      <c r="K175" s="135">
        <f t="shared" si="19"/>
        <v>336382594.05000001</v>
      </c>
      <c r="L175" s="135">
        <f t="shared" si="19"/>
        <v>305162813.66000003</v>
      </c>
      <c r="M175" s="135">
        <f t="shared" si="19"/>
        <v>0</v>
      </c>
      <c r="N175" s="135">
        <f t="shared" si="19"/>
        <v>0</v>
      </c>
      <c r="O175" s="135">
        <f t="shared" si="19"/>
        <v>0</v>
      </c>
      <c r="P175" s="135">
        <f t="shared" si="19"/>
        <v>0</v>
      </c>
      <c r="Q175" s="135">
        <f t="shared" si="19"/>
        <v>0</v>
      </c>
      <c r="R175" s="135">
        <f t="shared" si="19"/>
        <v>0</v>
      </c>
      <c r="S175" s="135">
        <f t="shared" si="19"/>
        <v>0</v>
      </c>
      <c r="T175" s="135">
        <f t="shared" si="19"/>
        <v>0</v>
      </c>
      <c r="U175" s="135">
        <f t="shared" si="19"/>
        <v>0</v>
      </c>
      <c r="V175" s="136">
        <f t="shared" si="19"/>
        <v>978874979.60000014</v>
      </c>
      <c r="W175" s="45"/>
    </row>
    <row r="176" spans="1:23" x14ac:dyDescent="0.25">
      <c r="A176" s="12"/>
      <c r="B176" s="11"/>
      <c r="C176" s="11"/>
      <c r="D176" s="11"/>
      <c r="E176" s="11"/>
      <c r="F176" s="11"/>
      <c r="G176" s="137"/>
      <c r="H176" s="137"/>
      <c r="I176" s="137"/>
      <c r="J176" s="138"/>
      <c r="K176" s="137"/>
      <c r="L176" s="137"/>
      <c r="M176" s="137"/>
      <c r="N176" s="139"/>
      <c r="O176" s="137"/>
      <c r="P176" s="137"/>
      <c r="Q176" s="137"/>
      <c r="R176" s="137"/>
      <c r="S176" s="137"/>
      <c r="T176" s="140"/>
      <c r="U176" s="137"/>
      <c r="V176" s="137"/>
    </row>
    <row r="177" spans="1:22" x14ac:dyDescent="0.25">
      <c r="A177" s="12"/>
      <c r="B177" s="11"/>
      <c r="C177" s="11"/>
      <c r="D177" s="11"/>
      <c r="E177" s="11"/>
      <c r="F177" s="11"/>
      <c r="G177" s="137"/>
      <c r="H177" s="137"/>
      <c r="I177" s="137"/>
      <c r="J177" s="138"/>
      <c r="K177" s="137"/>
      <c r="L177" s="137"/>
      <c r="M177" s="137"/>
      <c r="N177" s="139"/>
      <c r="O177" s="137"/>
      <c r="P177" s="137"/>
      <c r="Q177" s="137"/>
      <c r="R177" s="137"/>
      <c r="S177" s="137"/>
      <c r="T177" s="140"/>
      <c r="U177" s="137"/>
      <c r="V177" s="137"/>
    </row>
    <row r="178" spans="1:22" ht="15.75" customHeight="1" x14ac:dyDescent="0.25">
      <c r="A178" s="12"/>
      <c r="B178" s="11"/>
      <c r="C178" s="11"/>
      <c r="D178" s="11"/>
      <c r="E178" s="11"/>
      <c r="F178" s="12"/>
      <c r="G178" s="141"/>
      <c r="H178" s="142"/>
      <c r="I178" s="141"/>
      <c r="J178" s="11"/>
      <c r="K178" s="137"/>
      <c r="L178" s="137"/>
      <c r="M178" s="137"/>
      <c r="N178" s="139"/>
      <c r="O178" s="137"/>
      <c r="P178" s="137"/>
      <c r="Q178" s="137"/>
      <c r="R178" s="137"/>
      <c r="S178" s="137"/>
      <c r="T178" s="140"/>
      <c r="U178" s="137"/>
      <c r="V178" s="137"/>
    </row>
    <row r="179" spans="1:22" ht="15.75" customHeight="1" x14ac:dyDescent="0.25">
      <c r="A179" s="12"/>
      <c r="B179" s="11"/>
      <c r="C179" s="11"/>
      <c r="D179" s="11"/>
      <c r="E179" s="11"/>
      <c r="F179" s="12"/>
      <c r="G179" s="141"/>
      <c r="H179" s="143"/>
      <c r="I179" s="141"/>
      <c r="J179" s="11"/>
      <c r="K179" s="137"/>
      <c r="L179" s="137"/>
      <c r="M179" s="137"/>
      <c r="N179" s="139"/>
      <c r="O179" s="137"/>
      <c r="P179" s="137"/>
      <c r="Q179" s="137"/>
      <c r="R179" s="137"/>
      <c r="S179" s="137"/>
      <c r="T179" s="140"/>
      <c r="U179" s="137"/>
      <c r="V179" s="137"/>
    </row>
    <row r="180" spans="1:22" ht="23.25" customHeight="1" x14ac:dyDescent="0.25">
      <c r="A180" s="12"/>
      <c r="B180" s="11"/>
      <c r="C180" s="11"/>
      <c r="D180" s="11"/>
      <c r="E180" s="11"/>
      <c r="F180" s="12"/>
      <c r="G180" s="141"/>
      <c r="H180" s="141"/>
      <c r="I180" s="141"/>
      <c r="J180" s="11"/>
      <c r="K180" s="137"/>
      <c r="L180" s="137"/>
      <c r="M180" s="137"/>
      <c r="N180" s="139"/>
      <c r="O180" s="137"/>
      <c r="P180" s="137"/>
      <c r="Q180" s="137"/>
      <c r="R180" s="137"/>
      <c r="S180" s="137"/>
      <c r="T180" s="140"/>
      <c r="U180" s="137"/>
      <c r="V180" s="138"/>
    </row>
    <row r="181" spans="1:22" ht="19.5" customHeight="1" x14ac:dyDescent="0.25">
      <c r="A181" s="12"/>
      <c r="B181" s="11"/>
      <c r="C181" s="11"/>
      <c r="D181" s="11"/>
      <c r="E181" s="11"/>
      <c r="F181" s="12"/>
      <c r="G181" s="141"/>
      <c r="H181" s="141"/>
      <c r="I181" s="141"/>
      <c r="J181" s="11"/>
      <c r="K181" s="137"/>
      <c r="L181" s="137"/>
      <c r="M181" s="137"/>
      <c r="N181" s="139"/>
      <c r="O181" s="137"/>
      <c r="P181" s="137"/>
      <c r="Q181" s="137"/>
      <c r="R181" s="137"/>
      <c r="S181" s="137"/>
      <c r="T181" s="140"/>
      <c r="U181" s="137"/>
      <c r="V181" s="138"/>
    </row>
    <row r="182" spans="1:22" ht="28.5" customHeight="1" x14ac:dyDescent="0.25">
      <c r="B182" s="144" t="s">
        <v>193</v>
      </c>
      <c r="C182" s="144"/>
      <c r="D182" s="144"/>
      <c r="E182" s="144"/>
      <c r="F182" s="144"/>
      <c r="G182" s="137"/>
      <c r="H182" s="144" t="s">
        <v>194</v>
      </c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</row>
    <row r="183" spans="1:22" ht="18" customHeight="1" x14ac:dyDescent="0.3">
      <c r="A183" s="145" t="s">
        <v>195</v>
      </c>
      <c r="B183" s="145"/>
      <c r="C183" s="145"/>
      <c r="D183" s="145"/>
      <c r="E183" s="145"/>
      <c r="F183" s="145"/>
      <c r="G183" s="146"/>
      <c r="H183" s="147" t="s">
        <v>196</v>
      </c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</row>
    <row r="184" spans="1:22" ht="18" customHeight="1" x14ac:dyDescent="0.25">
      <c r="B184" s="148"/>
      <c r="C184" s="148"/>
      <c r="D184" s="148"/>
      <c r="E184" s="148"/>
      <c r="F184" s="146"/>
      <c r="G184" s="146"/>
      <c r="H184" s="146"/>
      <c r="I184" s="146"/>
      <c r="J184" s="146"/>
      <c r="K184" s="149"/>
      <c r="L184" s="149"/>
      <c r="M184" s="149"/>
      <c r="N184" s="149"/>
      <c r="O184" s="149"/>
      <c r="P184" s="148"/>
      <c r="Q184" s="148"/>
      <c r="R184" s="148"/>
      <c r="S184" s="148"/>
      <c r="T184" s="148"/>
      <c r="U184" s="148"/>
      <c r="V184" s="148"/>
    </row>
    <row r="185" spans="1:22" ht="18" customHeight="1" x14ac:dyDescent="0.25">
      <c r="B185" s="148"/>
      <c r="C185" s="148"/>
      <c r="D185" s="148"/>
      <c r="E185" s="148"/>
      <c r="F185" s="146"/>
      <c r="G185" s="146"/>
      <c r="H185" s="146"/>
      <c r="I185" s="146"/>
      <c r="J185" s="146"/>
      <c r="K185" s="149"/>
      <c r="L185" s="149"/>
      <c r="M185" s="149"/>
      <c r="N185" s="149"/>
      <c r="O185" s="149"/>
      <c r="P185" s="148"/>
      <c r="Q185" s="148"/>
      <c r="R185" s="148"/>
      <c r="S185" s="148"/>
      <c r="T185" s="148"/>
      <c r="U185" s="148"/>
      <c r="V185" s="148"/>
    </row>
    <row r="186" spans="1:22" ht="18" customHeight="1" x14ac:dyDescent="0.25">
      <c r="B186" s="148"/>
      <c r="C186" s="148"/>
      <c r="D186" s="148"/>
      <c r="E186" s="148"/>
      <c r="F186" s="146"/>
      <c r="G186" s="146"/>
      <c r="H186" s="146"/>
      <c r="I186" s="146"/>
      <c r="J186" s="146"/>
      <c r="K186" s="149"/>
      <c r="L186" s="149"/>
      <c r="M186" s="149"/>
      <c r="N186" s="149"/>
      <c r="O186" s="149"/>
      <c r="P186" s="148"/>
      <c r="Q186" s="148"/>
      <c r="R186" s="148"/>
      <c r="S186" s="148"/>
      <c r="T186" s="148"/>
      <c r="U186" s="148"/>
      <c r="V186" s="148"/>
    </row>
    <row r="187" spans="1:22" ht="12.75" customHeight="1" x14ac:dyDescent="0.25">
      <c r="A187" s="12"/>
      <c r="B187" s="150"/>
      <c r="C187" s="150"/>
      <c r="D187" s="150"/>
      <c r="E187" s="150"/>
      <c r="F187" s="150"/>
      <c r="G187" s="151"/>
      <c r="H187" s="152"/>
      <c r="I187" s="152"/>
      <c r="J187" s="148"/>
      <c r="K187" s="148"/>
      <c r="L187" s="148"/>
      <c r="M187" s="148"/>
      <c r="N187" s="148"/>
      <c r="O187" s="150"/>
      <c r="P187" s="151"/>
      <c r="Q187" s="151"/>
      <c r="R187" s="151"/>
      <c r="S187" s="151"/>
      <c r="T187" s="153"/>
      <c r="U187" s="151"/>
      <c r="V187" s="150"/>
    </row>
    <row r="188" spans="1:22" ht="12.75" customHeight="1" x14ac:dyDescent="0.25">
      <c r="A188" s="12"/>
      <c r="B188" s="150"/>
      <c r="C188" s="150"/>
      <c r="D188" s="150"/>
      <c r="E188" s="150"/>
      <c r="F188" s="150"/>
      <c r="G188" s="151"/>
      <c r="H188" s="152"/>
      <c r="I188" s="152"/>
      <c r="J188" s="154"/>
      <c r="K188" s="150"/>
      <c r="L188" s="150"/>
      <c r="M188" s="150"/>
      <c r="N188" s="150"/>
      <c r="O188" s="150"/>
      <c r="P188" s="151"/>
      <c r="Q188" s="151"/>
      <c r="R188" s="151"/>
      <c r="S188" s="151"/>
      <c r="T188" s="153"/>
      <c r="U188" s="151"/>
      <c r="V188" s="150"/>
    </row>
    <row r="189" spans="1:22" ht="24" customHeight="1" x14ac:dyDescent="0.25">
      <c r="A189" s="155" t="s">
        <v>197</v>
      </c>
      <c r="B189" s="155"/>
      <c r="C189" s="155"/>
      <c r="D189" s="155"/>
      <c r="E189" s="155"/>
      <c r="F189" s="155"/>
      <c r="G189" s="144" t="s">
        <v>198</v>
      </c>
      <c r="H189" s="144"/>
      <c r="I189" s="156"/>
      <c r="J189" s="11"/>
      <c r="K189" s="156"/>
      <c r="L189" s="156"/>
      <c r="M189" s="157"/>
      <c r="N189" s="11"/>
      <c r="O189" s="11"/>
      <c r="P189" s="11"/>
      <c r="Q189" s="11"/>
      <c r="R189" s="11"/>
      <c r="S189" s="157"/>
      <c r="T189" s="157"/>
      <c r="U189" s="157"/>
      <c r="V189" s="157"/>
    </row>
    <row r="190" spans="1:22" ht="24" customHeight="1" x14ac:dyDescent="0.25">
      <c r="A190" s="154" t="s">
        <v>199</v>
      </c>
      <c r="B190" s="154"/>
      <c r="C190" s="154"/>
      <c r="D190" s="154"/>
      <c r="E190" s="154"/>
      <c r="F190" s="154"/>
      <c r="G190" s="158" t="s">
        <v>200</v>
      </c>
      <c r="H190" s="158"/>
      <c r="I190" s="159"/>
      <c r="J190" s="159"/>
      <c r="K190" s="159"/>
      <c r="L190" s="159"/>
      <c r="M190" s="159"/>
      <c r="N190" s="11"/>
      <c r="O190" s="11"/>
      <c r="P190" s="11"/>
      <c r="Q190" s="11"/>
      <c r="R190" s="11"/>
      <c r="S190" s="159"/>
      <c r="T190" s="159"/>
      <c r="U190" s="159"/>
      <c r="V190" s="159"/>
    </row>
    <row r="191" spans="1:22" ht="20.25" customHeight="1" x14ac:dyDescent="0.25">
      <c r="A191" s="160"/>
      <c r="B191" s="160"/>
      <c r="C191" s="160"/>
      <c r="D191" s="160"/>
      <c r="E191" s="160"/>
      <c r="F191" s="160"/>
      <c r="G191" s="161"/>
      <c r="H191" s="162"/>
      <c r="I191" s="162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</row>
    <row r="192" spans="1:22" ht="28.5" customHeight="1" x14ac:dyDescent="0.25">
      <c r="A192" s="164"/>
      <c r="B192" s="164"/>
      <c r="C192" s="164"/>
      <c r="D192" s="164"/>
      <c r="E192" s="164"/>
      <c r="F192" s="164"/>
      <c r="G192" s="165"/>
      <c r="H192" s="166"/>
      <c r="I192" s="167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</row>
    <row r="193" spans="1:22" ht="28.5" customHeight="1" x14ac:dyDescent="0.25">
      <c r="A193" s="12"/>
      <c r="B193" s="11"/>
      <c r="C193" s="11"/>
      <c r="D193" s="11"/>
      <c r="E193" s="11"/>
      <c r="F193" s="11"/>
      <c r="I193" s="8"/>
      <c r="J193" s="11"/>
      <c r="K193" s="8"/>
      <c r="L193" s="8"/>
      <c r="M193" s="8"/>
      <c r="N193" s="9"/>
      <c r="O193" s="8"/>
      <c r="P193" s="8"/>
      <c r="Q193" s="8"/>
      <c r="R193" s="8"/>
      <c r="S193" s="8"/>
      <c r="T193" s="10"/>
      <c r="U193" s="8"/>
      <c r="V193" s="11"/>
    </row>
    <row r="194" spans="1:22" ht="28.5" customHeight="1" x14ac:dyDescent="0.25">
      <c r="A194" s="11"/>
      <c r="B194" s="11"/>
      <c r="C194" s="11"/>
      <c r="D194" s="11"/>
      <c r="E194" s="11"/>
      <c r="F194" s="11"/>
      <c r="I194" s="8"/>
      <c r="J194" s="11"/>
      <c r="K194" s="11"/>
      <c r="L194" s="8"/>
      <c r="M194" s="8"/>
      <c r="N194" s="9"/>
      <c r="O194" s="8"/>
      <c r="P194" s="8"/>
      <c r="Q194" s="8"/>
      <c r="R194" s="8"/>
      <c r="S194" s="8"/>
      <c r="T194" s="10"/>
      <c r="U194" s="8"/>
      <c r="V194" s="11"/>
    </row>
  </sheetData>
  <mergeCells count="15">
    <mergeCell ref="A192:F192"/>
    <mergeCell ref="J192:V192"/>
    <mergeCell ref="A183:F183"/>
    <mergeCell ref="H183:V183"/>
    <mergeCell ref="G189:H189"/>
    <mergeCell ref="G190:H190"/>
    <mergeCell ref="A191:F191"/>
    <mergeCell ref="J191:V191"/>
    <mergeCell ref="F1:V2"/>
    <mergeCell ref="E4:V4"/>
    <mergeCell ref="E5:V5"/>
    <mergeCell ref="E6:V6"/>
    <mergeCell ref="A175:F175"/>
    <mergeCell ref="B182:F182"/>
    <mergeCell ref="H182:V182"/>
  </mergeCells>
  <printOptions horizontalCentered="1"/>
  <pageMargins left="0" right="0" top="0.78740157480314965" bottom="0.19685039370078741" header="0.19685039370078741" footer="0.19685039370078741"/>
  <pageSetup scale="49" orientation="portrait" horizontalDpi="300" verticalDpi="300" r:id="rId1"/>
  <headerFooter>
    <oddFooter>&amp;C&amp;P</oddFooter>
  </headerFooter>
  <rowBreaks count="4" manualBreakCount="4">
    <brk id="30" max="16383" man="1"/>
    <brk id="77" max="18" man="1"/>
    <brk id="112" max="16383" man="1"/>
    <brk id="19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2023-04-04T17:43:13Z</dcterms:created>
  <dcterms:modified xsi:type="dcterms:W3CDTF">2023-04-04T17:43:37Z</dcterms:modified>
</cp:coreProperties>
</file>